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AlexMills\Documents\Land and Property\Procurement Docs\SINGLE\PUBLISHED VERSIONS\TNS\"/>
    </mc:Choice>
  </mc:AlternateContent>
  <xr:revisionPtr revIDLastSave="0" documentId="8_{DDB735D4-05AD-4B3F-94CA-8B03CF7EF71C}" xr6:coauthVersionLast="47" xr6:coauthVersionMax="47" xr10:uidLastSave="{00000000-0000-0000-0000-000000000000}"/>
  <bookViews>
    <workbookView xWindow="0" yWindow="720" windowWidth="19200" windowHeight="10080" activeTab="1" xr2:uid="{9040539C-894D-4A62-BE0D-95E8B50AD1D9}"/>
  </bookViews>
  <sheets>
    <sheet name="Title Page" sheetId="1" r:id="rId1"/>
    <sheet name="Instructions" sheetId="2" r:id="rId2"/>
    <sheet name="Descriptions" sheetId="3" r:id="rId3"/>
    <sheet name="Staff Day Rates (A)" sheetId="4" r:id="rId4"/>
    <sheet name="Resource Scenarios (B)" sheetId="5" r:id="rId5"/>
    <sheet name="Fee Percentage (C)" sheetId="9" r:id="rId6"/>
    <sheet name="Early Payment Discount (D)" sheetId="6" r:id="rId7"/>
    <sheet name="Assessed Evaluation Price" sheetId="7" r:id="rId8"/>
    <sheet name="Lists EWR Use Only" sheetId="8" state="hidden"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 i="4" l="1"/>
  <c r="M6" i="4"/>
  <c r="M5" i="4"/>
  <c r="M4" i="4"/>
  <c r="C12" i="9"/>
  <c r="E5" i="7" s="1"/>
  <c r="D81" i="5"/>
  <c r="D82" i="5"/>
  <c r="F82" i="5" s="1"/>
  <c r="D83" i="5"/>
  <c r="F83" i="5" s="1"/>
  <c r="D84" i="5"/>
  <c r="F84" i="5" s="1"/>
  <c r="D85" i="5"/>
  <c r="D86" i="5"/>
  <c r="F86" i="5" s="1"/>
  <c r="D87" i="5"/>
  <c r="F87" i="5" s="1"/>
  <c r="D88" i="5"/>
  <c r="F88" i="5" s="1"/>
  <c r="D89" i="5"/>
  <c r="F89" i="5" s="1"/>
  <c r="D90" i="5"/>
  <c r="F90" i="5" s="1"/>
  <c r="D91" i="5"/>
  <c r="F91" i="5" s="1"/>
  <c r="D92" i="5"/>
  <c r="F92" i="5" s="1"/>
  <c r="D93" i="5"/>
  <c r="D94" i="5"/>
  <c r="F94" i="5" s="1"/>
  <c r="D95" i="5"/>
  <c r="F95" i="5" s="1"/>
  <c r="D96" i="5"/>
  <c r="F96" i="5" s="1"/>
  <c r="D97" i="5"/>
  <c r="F97" i="5" s="1"/>
  <c r="D98" i="5"/>
  <c r="D62" i="5"/>
  <c r="D63" i="5"/>
  <c r="D64" i="5"/>
  <c r="F64" i="5" s="1"/>
  <c r="D65" i="5"/>
  <c r="F65" i="5" s="1"/>
  <c r="D66" i="5"/>
  <c r="F66" i="5" s="1"/>
  <c r="D67" i="5"/>
  <c r="D68" i="5"/>
  <c r="D69" i="5"/>
  <c r="F69" i="5" s="1"/>
  <c r="D70" i="5"/>
  <c r="F70" i="5" s="1"/>
  <c r="D71" i="5"/>
  <c r="D72" i="5"/>
  <c r="D73" i="5"/>
  <c r="F73" i="5" s="1"/>
  <c r="D74" i="5"/>
  <c r="F74" i="5" s="1"/>
  <c r="D75" i="5"/>
  <c r="F75" i="5" s="1"/>
  <c r="D76" i="5"/>
  <c r="F76" i="5" s="1"/>
  <c r="D77" i="5"/>
  <c r="F77" i="5" s="1"/>
  <c r="D78" i="5"/>
  <c r="F78" i="5" s="1"/>
  <c r="D79" i="5"/>
  <c r="F79" i="5" s="1"/>
  <c r="D43" i="5"/>
  <c r="D44" i="5"/>
  <c r="F44" i="5" s="1"/>
  <c r="D45" i="5"/>
  <c r="F45" i="5" s="1"/>
  <c r="D46" i="5"/>
  <c r="F46" i="5" s="1"/>
  <c r="D47" i="5"/>
  <c r="D48" i="5"/>
  <c r="F48" i="5" s="1"/>
  <c r="D49" i="5"/>
  <c r="D50" i="5"/>
  <c r="F50" i="5" s="1"/>
  <c r="D51" i="5"/>
  <c r="F51" i="5" s="1"/>
  <c r="D52" i="5"/>
  <c r="F52" i="5" s="1"/>
  <c r="D53" i="5"/>
  <c r="F53" i="5" s="1"/>
  <c r="D54" i="5"/>
  <c r="F54" i="5" s="1"/>
  <c r="D55" i="5"/>
  <c r="D56" i="5"/>
  <c r="F56" i="5" s="1"/>
  <c r="D57" i="5"/>
  <c r="D58" i="5"/>
  <c r="D59" i="5"/>
  <c r="F59" i="5" s="1"/>
  <c r="D60" i="5"/>
  <c r="F60" i="5" s="1"/>
  <c r="D25" i="5"/>
  <c r="D26" i="5"/>
  <c r="F26" i="5" s="1"/>
  <c r="D27" i="5"/>
  <c r="F27" i="5" s="1"/>
  <c r="D28" i="5"/>
  <c r="F28" i="5" s="1"/>
  <c r="D29" i="5"/>
  <c r="F29" i="5" s="1"/>
  <c r="D30" i="5"/>
  <c r="D31" i="5"/>
  <c r="D32" i="5"/>
  <c r="F32" i="5" s="1"/>
  <c r="D33" i="5"/>
  <c r="F33" i="5" s="1"/>
  <c r="D34" i="5"/>
  <c r="F34" i="5" s="1"/>
  <c r="D35" i="5"/>
  <c r="D36" i="5"/>
  <c r="F36" i="5" s="1"/>
  <c r="D37" i="5"/>
  <c r="D38" i="5"/>
  <c r="D39" i="5"/>
  <c r="F39" i="5" s="1"/>
  <c r="D40" i="5"/>
  <c r="F40" i="5" s="1"/>
  <c r="D41" i="5"/>
  <c r="F41" i="5" s="1"/>
  <c r="D7" i="5"/>
  <c r="F7" i="5" s="1"/>
  <c r="D8" i="5"/>
  <c r="D9" i="5"/>
  <c r="F9" i="5" s="1"/>
  <c r="D10" i="5"/>
  <c r="F10" i="5" s="1"/>
  <c r="D11" i="5"/>
  <c r="D12" i="5"/>
  <c r="F12" i="5" s="1"/>
  <c r="D13" i="5"/>
  <c r="D14" i="5"/>
  <c r="F14" i="5" s="1"/>
  <c r="D15" i="5"/>
  <c r="F15" i="5" s="1"/>
  <c r="D16" i="5"/>
  <c r="F16" i="5" s="1"/>
  <c r="D17" i="5"/>
  <c r="F17" i="5" s="1"/>
  <c r="D18" i="5"/>
  <c r="F18" i="5" s="1"/>
  <c r="D19" i="5"/>
  <c r="F19" i="5" s="1"/>
  <c r="D20" i="5"/>
  <c r="D21" i="5"/>
  <c r="F21" i="5" s="1"/>
  <c r="D22" i="5"/>
  <c r="D23" i="5"/>
  <c r="F23" i="5" s="1"/>
  <c r="D6" i="5"/>
  <c r="F6" i="5" s="1"/>
  <c r="F98" i="5"/>
  <c r="F93" i="5"/>
  <c r="F85" i="5"/>
  <c r="F81" i="5"/>
  <c r="F72" i="5"/>
  <c r="F71" i="5"/>
  <c r="F68" i="5"/>
  <c r="F67" i="5"/>
  <c r="F63" i="5"/>
  <c r="F62" i="5"/>
  <c r="F58" i="5"/>
  <c r="F57" i="5"/>
  <c r="F55" i="5"/>
  <c r="F49" i="5"/>
  <c r="F47" i="5"/>
  <c r="F43" i="5"/>
  <c r="F38" i="5"/>
  <c r="F37" i="5"/>
  <c r="F35" i="5"/>
  <c r="F31" i="5"/>
  <c r="F30" i="5"/>
  <c r="F25" i="5"/>
  <c r="F13" i="5"/>
  <c r="F11" i="5"/>
  <c r="F22" i="5"/>
  <c r="F20" i="5"/>
  <c r="F8" i="5"/>
  <c r="I6" i="4"/>
  <c r="K6" i="4" s="1"/>
  <c r="E7" i="7"/>
  <c r="H7" i="4"/>
  <c r="H6" i="4"/>
  <c r="H5" i="4"/>
  <c r="H4" i="4"/>
  <c r="I7" i="4"/>
  <c r="K7" i="4" s="1"/>
  <c r="I5" i="4"/>
  <c r="K5" i="4" s="1"/>
  <c r="I4" i="4"/>
  <c r="K4" i="4" s="1"/>
  <c r="L5" i="4" l="1"/>
  <c r="F42" i="5"/>
  <c r="F61" i="5"/>
  <c r="F99" i="5"/>
  <c r="F80" i="5"/>
  <c r="F24" i="5"/>
  <c r="L4" i="4"/>
  <c r="L7" i="4"/>
  <c r="L6" i="4"/>
  <c r="F100" i="5" l="1"/>
  <c r="M8" i="4"/>
  <c r="M9" i="4" s="1"/>
  <c r="E3" i="7" s="1"/>
  <c r="F104" i="5" l="1"/>
  <c r="E4" i="7" s="1"/>
  <c r="E10" i="7" s="1"/>
</calcChain>
</file>

<file path=xl/sharedStrings.xml><?xml version="1.0" encoding="utf-8"?>
<sst xmlns="http://schemas.openxmlformats.org/spreadsheetml/2006/main" count="288" uniqueCount="102">
  <si>
    <t>Invitation to Tender</t>
  </si>
  <si>
    <t>Supplier Name:</t>
  </si>
  <si>
    <t xml:space="preserve">Instructions </t>
  </si>
  <si>
    <t xml:space="preserve">Assessed Price Calculation </t>
  </si>
  <si>
    <r>
      <t xml:space="preserve">Alternative/Value for Money (VFM) Tenders:   </t>
    </r>
    <r>
      <rPr>
        <sz val="11"/>
        <color theme="1"/>
        <rFont val="Corbel"/>
        <family val="2"/>
      </rPr>
      <t>Not accepted.</t>
    </r>
  </si>
  <si>
    <t>Please Note:</t>
  </si>
  <si>
    <t>All prices shall be given in GB Pounds Sterling and presented exclusive of VAT.</t>
  </si>
  <si>
    <r>
      <t>The tender Price and/or rates stated shall be inclusive of all costs including all staff costs (i.e. salaries, travelling to EWR offices, office and other overheads, insurance, national insurance and tax liabilities etc.); materials (e.g. forms etc.), equipment reports, editing data tabulation, data analyses and anything else required to complete the goods and services as defined in the Statement of Requirements. Unless specifically stated within your response and agreed</t>
    </r>
    <r>
      <rPr>
        <sz val="11"/>
        <color theme="1"/>
        <rFont val="Arial"/>
        <family val="2"/>
      </rPr>
      <t xml:space="preserve">. </t>
    </r>
  </si>
  <si>
    <t>The Contract Charges shall be inclusive of all costs required to complete the Services as defined within this ITT.</t>
  </si>
  <si>
    <t xml:space="preserve">Staff Day Rates </t>
  </si>
  <si>
    <t xml:space="preserve">State rates for all grades
Hourly rates are derived by dividing the day rate by the hours within Working Day
</t>
  </si>
  <si>
    <t xml:space="preserve">Indexation </t>
  </si>
  <si>
    <t>Valuation rates and staff rates will increase each year in line with the ‘UK Average Weekly Earnings annual Growth rate – Regular Pay’.   To be applied every year starting from April 1st 2027. Using the figure published for April of that Year.</t>
  </si>
  <si>
    <t xml:space="preserve">(NOTE: A DAY RATE IS 8 HOURS) </t>
  </si>
  <si>
    <t>Grade</t>
  </si>
  <si>
    <t>Role Title</t>
  </si>
  <si>
    <t xml:space="preserve">Description/Experience </t>
  </si>
  <si>
    <t>Offered Staff Rate (£/Day)</t>
  </si>
  <si>
    <t>% Discount on rate offered for support on longer term basis*</t>
  </si>
  <si>
    <t>Evaluation Weighting Per Grade (applied to Long-Term Staff Rate)</t>
  </si>
  <si>
    <t>Weighted Long-Term Staff Rate (£/Day)</t>
  </si>
  <si>
    <t xml:space="preserve">Director Level Professional / Partner </t>
  </si>
  <si>
    <t>Extensive expertise and experience in their field, with strong business impact and often part of the company’s leadership. In-depth knowledge of the public sector and of current policy and political issues affecting it. Extensive experience of leading or directing major, complex and business-critical projects, bringing genuine strategic insight, preferably in the public sector and using a project management method. Professionals of this calibre will have proven industry recognised experience.</t>
  </si>
  <si>
    <t xml:space="preserve">Senior Professional </t>
  </si>
  <si>
    <t xml:space="preserve">Considerable experience in their specialist field and in a professional role. Sound knowledge of the public sector and current policy and political issues affecting it. Previous experience in project management on at least three major projects, preferably in the public sector and using a project management method. Professionals of this calibre will have proven experience. </t>
  </si>
  <si>
    <t>Professional</t>
  </si>
  <si>
    <t xml:space="preserve">Notable experience and in-depth knowledge of their specialist field. Evidence of a wide range of projects and client facing experience. Support work in process and organisational design and leading workshops and events. Professionals of this calibre will have relevant experience. </t>
  </si>
  <si>
    <t xml:space="preserve">Junior or Graduate Professional </t>
  </si>
  <si>
    <t xml:space="preserve">A Professional at the beginning of their career with less than 2 years’ experience, typically supporting the Professional and Senior Professional. Gaining experience on a wide range of projects in their designated field combined with exposure to wider projects. Professionals of this calibre will have had relevant exposure. </t>
  </si>
  <si>
    <t>Total for Evaluation</t>
  </si>
  <si>
    <t>*For a resource engaged for 4/5 days per week for in excess of 4 consecutive weeks</t>
  </si>
  <si>
    <t>Scenario</t>
  </si>
  <si>
    <t>State Estimated Number of  
Days</t>
  </si>
  <si>
    <t>Total 
Cost £</t>
  </si>
  <si>
    <t>Sub-Total</t>
  </si>
  <si>
    <t>Total for Evaluation:</t>
  </si>
  <si>
    <r>
      <t xml:space="preserve">ROLE LIST </t>
    </r>
    <r>
      <rPr>
        <sz val="11"/>
        <color theme="1"/>
        <rFont val="Calibri"/>
        <family val="2"/>
        <scheme val="minor"/>
      </rPr>
      <t>(With exception of the Account Director all rates assume engaged on a fully ultilised longer term basis)</t>
    </r>
  </si>
  <si>
    <t>Account Director - Planning and Land Services</t>
  </si>
  <si>
    <t>Workstream Lead -  Compulsory Purchase Order</t>
  </si>
  <si>
    <r>
      <t xml:space="preserve">Workstream Lead -  </t>
    </r>
    <r>
      <rPr>
        <sz val="11"/>
        <color theme="1"/>
        <rFont val="Calibri"/>
        <family val="2"/>
      </rPr>
      <t>DCO preparation</t>
    </r>
  </si>
  <si>
    <t xml:space="preserve">Workstream Lead – Land Acquisition </t>
  </si>
  <si>
    <t xml:space="preserve">Workstream Lead - Land Referencing </t>
  </si>
  <si>
    <t>Workstream Lead - Reporting &amp; Business Management</t>
  </si>
  <si>
    <t>Workstream Lead - Strategy &amp; Plans</t>
  </si>
  <si>
    <t>Workstream Lead - Landowner Engagement</t>
  </si>
  <si>
    <t xml:space="preserve">Workstream Area Land Lead -  Landowner Engagement and Land Acquisition </t>
  </si>
  <si>
    <t>Workstream Lead - Valuation &amp; Compensation</t>
  </si>
  <si>
    <t>Contract Manager</t>
  </si>
  <si>
    <t xml:space="preserve">CPO Senior Surveying Lead </t>
  </si>
  <si>
    <t>CPO Senior Surveyor</t>
  </si>
  <si>
    <t>CPO Surveyor</t>
  </si>
  <si>
    <t>Land Referencing Surveyor</t>
  </si>
  <si>
    <t xml:space="preserve">Land Referencing Assistant </t>
  </si>
  <si>
    <t xml:space="preserve">CPO Senior GIS Technician </t>
  </si>
  <si>
    <t>Early Payment  discount</t>
  </si>
  <si>
    <t>State % discount - for invoice payment within 5 days</t>
  </si>
  <si>
    <t>State % Discount below</t>
  </si>
  <si>
    <t xml:space="preserve">Discount applied per invoice when submitted </t>
  </si>
  <si>
    <t xml:space="preserve">This discount will form the part of the Contract rates and charges </t>
  </si>
  <si>
    <t>Assessed Evalution Price or Assessed Price</t>
  </si>
  <si>
    <t>Staff Day Rates (A)</t>
  </si>
  <si>
    <t>Resource Scenario (B)</t>
  </si>
  <si>
    <t>Early payment discount</t>
  </si>
  <si>
    <t xml:space="preserve">The total evaluation cost will be deemed the total assessed cost and will be used in the commercial evaluation </t>
  </si>
  <si>
    <t>[Please enter name of organisation]</t>
  </si>
  <si>
    <t xml:space="preserve"> Long-term Staff Rate after discount (£/Day)</t>
  </si>
  <si>
    <t>Evaluation Weighting Per Grade (applied to Staff Rate)</t>
  </si>
  <si>
    <t>Weighted Staff Rate (£/Day)</t>
  </si>
  <si>
    <t>Total weighted Day Rate</t>
  </si>
  <si>
    <t>State Grade</t>
  </si>
  <si>
    <t>Senior Professional</t>
  </si>
  <si>
    <t>Director Level Professional / Partner</t>
  </si>
  <si>
    <t>Junior or Graduate Professional</t>
  </si>
  <si>
    <t>State Role</t>
  </si>
  <si>
    <t>This is the cost carried forward from the Resource Evaluation Scenario (B)</t>
  </si>
  <si>
    <t xml:space="preserve">This is the cost carried forward from Staff Day Rates (A) </t>
  </si>
  <si>
    <t>Other</t>
  </si>
  <si>
    <t xml:space="preserve">Please add the Roles required for each Task (from dropdown) - all rates assume engaged on a fully ultilised longer term basis </t>
  </si>
  <si>
    <t xml:space="preserve">Resource Rates (Day Rates) - these rates will form the Contract Charges </t>
  </si>
  <si>
    <t>Pleas only complete yellow highlighted boxes.</t>
  </si>
  <si>
    <t xml:space="preserve">PLEASE COMPLETE THE YELLOW HIGHLIGHTED FIELDS  ONLY TO CONFIRM THE RESOURCE REQUIRED FOR EACH SCENARIO IN LINE WITH YOUR RESPONSES TO QUESTION TQ1 (Appendix B, Annex A)
</t>
  </si>
  <si>
    <t>*Offered Day Rate £ (From Staff Day Rates Tab A Column K)</t>
  </si>
  <si>
    <t>If payment is not made in 5 days by EWR Co, then any discount deducted will be reimbursed to the supplier on their next invoice</t>
  </si>
  <si>
    <t>State % Fee below</t>
  </si>
  <si>
    <t>% Fee on Non-Core Services</t>
  </si>
  <si>
    <t>This is the cost carried forward from the Fee Percentage on Non-Core Services (C)</t>
  </si>
  <si>
    <t xml:space="preserve">The tenderer is required to input their Contract Charges and complete the summary commercial schedules as detailed, for the services described in the Statement of Requirements and in accordance with the ITT.                                                                              The tenderer is required to submit Contract Charges within the 'Staff day Rates' (A), Resource Scenarios (B), 'Fee Percentage' and  'Early Payment Discount' (D) worksheets.
Tenderers shall provide a breakdown of their bid only in the format below and using this appendix.
</t>
  </si>
  <si>
    <t>Assuming a volume of £250,000 per annum, please provide the 'Fee Percentage' you will apply to services you provide that are not captured under the Core Services (see Appendix A (Statement of Requirements) of the ITT).</t>
  </si>
  <si>
    <t xml:space="preserve">Fee Percentage (C) </t>
  </si>
  <si>
    <t xml:space="preserve">Early Payment Discount (D) </t>
  </si>
  <si>
    <t>TOTAL EVALUATION COST (Resource Cost Less discount i.e. A + B + C - D)</t>
  </si>
  <si>
    <t xml:space="preserve">This is the discount carried forward from the Early Payment Discount (D) </t>
  </si>
  <si>
    <t>Fee Cost for Evaluation</t>
  </si>
  <si>
    <t xml:space="preserve"> **Day rate is based on a working day of 8 hours excluding breaks. Where less than 8 hours are worked the charges are calculated on a pro-rata basis. </t>
  </si>
  <si>
    <t>Land and Property  Services - Lot 2 -  Appendix C - Commercial Schedule</t>
  </si>
  <si>
    <r>
      <t xml:space="preserve">2. Land Referencing                                                                  </t>
    </r>
    <r>
      <rPr>
        <sz val="11"/>
        <color theme="1"/>
        <rFont val="Calibri"/>
        <family val="2"/>
        <scheme val="minor"/>
      </rPr>
      <t>75 new utility activities outside of the DOLB (Draft Order Limits Boundary) have been identified requiring potential inclusion in the DCO application.  The DCO Is due to be submitted in 10 days’ time</t>
    </r>
  </si>
  <si>
    <r>
      <rPr>
        <b/>
        <sz val="11"/>
        <color theme="1"/>
        <rFont val="Calibri"/>
        <family val="2"/>
        <scheme val="minor"/>
      </rPr>
      <t xml:space="preserve">1. Land Access for Surveys           </t>
    </r>
    <r>
      <rPr>
        <sz val="11"/>
        <color theme="1"/>
        <rFont val="Calibri"/>
        <family val="2"/>
        <scheme val="minor"/>
      </rPr>
      <t xml:space="preserve">                                          250 licences are required in the next two months for additional archaeological surveys</t>
    </r>
  </si>
  <si>
    <r>
      <t xml:space="preserve">3. DCO Preparation                                                              </t>
    </r>
    <r>
      <rPr>
        <sz val="11"/>
        <color theme="1"/>
        <rFont val="Calibri"/>
        <family val="2"/>
        <scheme val="minor"/>
      </rPr>
      <t>Land ownership information has been accidently deleted from the database on one section of the route comprising 175 land parcels the Book of Reference is incomplete.  The DCO is to be submitted in 3 weeks’ time</t>
    </r>
  </si>
  <si>
    <r>
      <rPr>
        <b/>
        <sz val="11"/>
        <color theme="1"/>
        <rFont val="Calibri"/>
        <family val="2"/>
        <scheme val="minor"/>
      </rPr>
      <t>4. DCO &amp; Land Assembly Program Management</t>
    </r>
    <r>
      <rPr>
        <sz val="11"/>
        <color theme="1"/>
        <rFont val="Calibri"/>
        <family val="2"/>
        <scheme val="minor"/>
      </rPr>
      <t xml:space="preserve">                A series of siloed land and property workstreams are holding back preparation of the DCO and coordinated land assembly efforts</t>
    </r>
  </si>
  <si>
    <r>
      <t>5. Reporting &amp; Business Management Support</t>
    </r>
    <r>
      <rPr>
        <sz val="11"/>
        <color theme="1"/>
        <rFont val="Calibri"/>
        <family val="2"/>
      </rPr>
      <t xml:space="preserve">                  A weekly and monthly (deep dive) contract meeting runs through KPIs and management issues. The Land and Property Senior Leadership team attend and each week a different area is focused on.  There is always too much to discuss and items are not being escalated</t>
    </r>
  </si>
  <si>
    <t>Total weighted day rate multiplied by 550 (Days) for evaluation purposes</t>
  </si>
  <si>
    <t>The assessed price will be the Staff Day Rate Total (Tab A), plus Resource Evaluation Scenario (B), plus Fee Percentage (C), minus the applied discount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</si>
</sst>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44" formatCode="_-&quot;£&quot;* #,##0.00_-;\-&quot;£&quot;* #,##0.00_-;_-&quot;£&quot;* &quot;-&quot;??_-;_-@_-"/>
    <numFmt numFmtId="164" formatCode="#,##0_ ;\-#,##0\ "/>
    <numFmt numFmtId="165" formatCode="&quot;£&quot;#,##0.00"/>
    <numFmt numFmtId="166" formatCode="0.0%"/>
  </numFmts>
  <fonts count="30" x14ac:knownFonts="1">
    <font>
      <sz val="11"/>
      <color theme="1"/>
      <name val="Calibri"/>
      <family val="2"/>
      <scheme val="minor"/>
    </font>
    <font>
      <sz val="11"/>
      <color theme="1"/>
      <name val="Calibri"/>
      <family val="2"/>
      <scheme val="minor"/>
    </font>
    <font>
      <b/>
      <sz val="15"/>
      <color theme="3"/>
      <name val="Calibri"/>
      <family val="2"/>
      <scheme val="minor"/>
    </font>
    <font>
      <b/>
      <sz val="11"/>
      <color theme="0"/>
      <name val="Calibri"/>
      <family val="2"/>
      <scheme val="minor"/>
    </font>
    <font>
      <sz val="18"/>
      <color theme="1"/>
      <name val="Calibri"/>
      <family val="2"/>
      <scheme val="minor"/>
    </font>
    <font>
      <b/>
      <sz val="15"/>
      <color theme="0"/>
      <name val="Calibri"/>
      <family val="2"/>
      <scheme val="minor"/>
    </font>
    <font>
      <b/>
      <sz val="11"/>
      <color theme="1"/>
      <name val="Corbel"/>
      <family val="2"/>
    </font>
    <font>
      <sz val="11"/>
      <color theme="1"/>
      <name val="Corbel"/>
      <family val="2"/>
    </font>
    <font>
      <sz val="11"/>
      <color theme="1"/>
      <name val="Arial"/>
      <family val="2"/>
    </font>
    <font>
      <b/>
      <sz val="12"/>
      <color theme="1"/>
      <name val="Calibri"/>
      <family val="2"/>
      <scheme val="minor"/>
    </font>
    <font>
      <b/>
      <sz val="16"/>
      <color theme="1"/>
      <name val="Calibri"/>
      <family val="2"/>
      <scheme val="minor"/>
    </font>
    <font>
      <sz val="12"/>
      <color theme="0"/>
      <name val="Calibri"/>
      <family val="2"/>
      <scheme val="minor"/>
    </font>
    <font>
      <sz val="10"/>
      <color rgb="FF000000"/>
      <name val="Corbel"/>
      <family val="2"/>
    </font>
    <font>
      <sz val="12"/>
      <color rgb="FF000000"/>
      <name val="Corbel"/>
      <family val="2"/>
    </font>
    <font>
      <sz val="10"/>
      <color rgb="FF000000"/>
      <name val="Calibri"/>
      <family val="2"/>
    </font>
    <font>
      <sz val="14"/>
      <color rgb="FF000000"/>
      <name val="Corbel"/>
      <family val="2"/>
    </font>
    <font>
      <b/>
      <sz val="11"/>
      <name val="Calibri"/>
      <family val="2"/>
      <scheme val="minor"/>
    </font>
    <font>
      <sz val="18"/>
      <color theme="0"/>
      <name val="Calibri"/>
      <family val="2"/>
      <scheme val="minor"/>
    </font>
    <font>
      <b/>
      <sz val="12"/>
      <name val="Calibri"/>
      <family val="2"/>
      <scheme val="minor"/>
    </font>
    <font>
      <u/>
      <sz val="11"/>
      <color theme="1"/>
      <name val="Calibri"/>
      <family val="2"/>
      <scheme val="minor"/>
    </font>
    <font>
      <b/>
      <sz val="11"/>
      <color theme="1"/>
      <name val="Calibri"/>
      <family val="2"/>
      <scheme val="minor"/>
    </font>
    <font>
      <b/>
      <sz val="18"/>
      <color theme="1"/>
      <name val="Calibri"/>
      <family val="2"/>
      <scheme val="minor"/>
    </font>
    <font>
      <b/>
      <sz val="11"/>
      <color theme="1"/>
      <name val="Calibri"/>
      <family val="2"/>
    </font>
    <font>
      <sz val="11"/>
      <color theme="1"/>
      <name val="Calibri"/>
      <family val="2"/>
    </font>
    <font>
      <sz val="12"/>
      <color theme="1"/>
      <name val="Calibri"/>
      <family val="2"/>
      <scheme val="minor"/>
    </font>
    <font>
      <sz val="11"/>
      <color rgb="FF000000"/>
      <name val="Calibri"/>
      <family val="2"/>
    </font>
    <font>
      <b/>
      <sz val="11"/>
      <color rgb="FFFF0000"/>
      <name val="Calibri"/>
      <family val="2"/>
      <scheme val="minor"/>
    </font>
    <font>
      <sz val="14"/>
      <color theme="1"/>
      <name val="Calibri"/>
      <family val="2"/>
      <scheme val="minor"/>
    </font>
    <font>
      <b/>
      <sz val="22"/>
      <color theme="1"/>
      <name val="Calibri"/>
      <family val="2"/>
      <scheme val="minor"/>
    </font>
    <font>
      <b/>
      <sz val="14"/>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rgb="FFFFFF00"/>
        <bgColor indexed="64"/>
      </patternFill>
    </fill>
  </fills>
  <borders count="51">
    <border>
      <left/>
      <right/>
      <top/>
      <bottom/>
      <diagonal/>
    </border>
    <border>
      <left/>
      <right/>
      <top/>
      <bottom style="thick">
        <color theme="4"/>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style="medium">
        <color auto="1"/>
      </right>
      <top/>
      <bottom style="medium">
        <color auto="1"/>
      </bottom>
      <diagonal/>
    </border>
    <border>
      <left style="medium">
        <color auto="1"/>
      </left>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right style="thin">
        <color theme="0" tint="-0.34998626667073579"/>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right/>
      <top style="medium">
        <color auto="1"/>
      </top>
      <bottom/>
      <diagonal/>
    </border>
    <border>
      <left style="thin">
        <color indexed="64"/>
      </left>
      <right style="thin">
        <color indexed="64"/>
      </right>
      <top style="thin">
        <color indexed="64"/>
      </top>
      <bottom style="thin">
        <color indexed="64"/>
      </bottom>
      <diagonal/>
    </border>
    <border>
      <left/>
      <right/>
      <top/>
      <bottom style="medium">
        <color auto="1"/>
      </bottom>
      <diagonal/>
    </border>
    <border>
      <left style="thin">
        <color indexed="64"/>
      </left>
      <right style="thin">
        <color indexed="64"/>
      </right>
      <top style="thin">
        <color indexed="64"/>
      </top>
      <bottom style="medium">
        <color auto="1"/>
      </bottom>
      <diagonal/>
    </border>
    <border>
      <left style="thin">
        <color indexed="64"/>
      </left>
      <right style="thin">
        <color indexed="64"/>
      </right>
      <top/>
      <bottom style="medium">
        <color auto="1"/>
      </bottom>
      <diagonal/>
    </border>
    <border>
      <left style="thin">
        <color indexed="64"/>
      </left>
      <right style="thin">
        <color indexed="64"/>
      </right>
      <top/>
      <bottom style="thin">
        <color indexed="64"/>
      </bottom>
      <diagonal/>
    </border>
    <border>
      <left style="thin">
        <color indexed="64"/>
      </left>
      <right style="thin">
        <color theme="0" tint="-0.34998626667073579"/>
      </right>
      <top style="thin">
        <color theme="0" tint="-0.34998626667073579"/>
      </top>
      <bottom/>
      <diagonal/>
    </border>
    <border>
      <left style="thin">
        <color indexed="64"/>
      </left>
      <right style="thin">
        <color theme="0" tint="-0.34998626667073579"/>
      </right>
      <top/>
      <bottom style="thin">
        <color theme="0" tint="-0.34998626667073579"/>
      </bottom>
      <diagonal/>
    </border>
    <border>
      <left/>
      <right/>
      <top style="medium">
        <color indexed="64"/>
      </top>
      <bottom style="thin">
        <color theme="0" tint="-0.34998626667073579"/>
      </bottom>
      <diagonal/>
    </border>
    <border>
      <left style="medium">
        <color indexed="64"/>
      </left>
      <right style="medium">
        <color rgb="FFA6A6A6"/>
      </right>
      <top/>
      <bottom style="medium">
        <color rgb="FFA6A6A6"/>
      </bottom>
      <diagonal/>
    </border>
    <border>
      <left/>
      <right style="thin">
        <color indexed="64"/>
      </right>
      <top/>
      <bottom style="medium">
        <color auto="1"/>
      </bottom>
      <diagonal/>
    </border>
    <border>
      <left style="medium">
        <color indexed="64"/>
      </left>
      <right style="medium">
        <color indexed="64"/>
      </right>
      <top style="medium">
        <color auto="1"/>
      </top>
      <bottom/>
      <diagonal/>
    </border>
    <border>
      <left style="medium">
        <color indexed="64"/>
      </left>
      <right style="medium">
        <color indexed="64"/>
      </right>
      <top/>
      <bottom/>
      <diagonal/>
    </border>
    <border>
      <left style="medium">
        <color indexed="64"/>
      </left>
      <right/>
      <top style="medium">
        <color indexed="64"/>
      </top>
      <bottom style="thin">
        <color theme="0" tint="-0.34998626667073579"/>
      </bottom>
      <diagonal/>
    </border>
    <border>
      <left style="thin">
        <color indexed="64"/>
      </left>
      <right style="thin">
        <color indexed="64"/>
      </right>
      <top/>
      <bottom/>
      <diagonal/>
    </border>
    <border>
      <left style="medium">
        <color indexed="64"/>
      </left>
      <right style="thin">
        <color theme="0" tint="-0.34998626667073579"/>
      </right>
      <top/>
      <bottom/>
      <diagonal/>
    </border>
    <border>
      <left/>
      <right/>
      <top style="thin">
        <color indexed="64"/>
      </top>
      <bottom style="double">
        <color indexed="64"/>
      </bottom>
      <diagonal/>
    </border>
    <border>
      <left/>
      <right style="medium">
        <color indexed="64"/>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top style="thin">
        <color theme="0" tint="-0.34998626667073579"/>
      </top>
      <bottom style="medium">
        <color indexed="64"/>
      </bottom>
      <diagonal/>
    </border>
    <border>
      <left style="thin">
        <color indexed="64"/>
      </left>
      <right/>
      <top/>
      <bottom/>
      <diagonal/>
    </border>
    <border>
      <left style="thin">
        <color indexed="64"/>
      </left>
      <right/>
      <top/>
      <bottom style="medium">
        <color auto="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auto="1"/>
      </bottom>
      <diagonal/>
    </border>
    <border>
      <left style="thin">
        <color indexed="64"/>
      </left>
      <right style="medium">
        <color indexed="64"/>
      </right>
      <top style="thin">
        <color indexed="64"/>
      </top>
      <bottom style="medium">
        <color auto="1"/>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rgb="FF000000"/>
      </bottom>
      <diagonal/>
    </border>
    <border>
      <left style="thin">
        <color indexed="64"/>
      </left>
      <right/>
      <top style="thin">
        <color indexed="64"/>
      </top>
      <bottom style="thin">
        <color indexed="64"/>
      </bottom>
      <diagonal/>
    </border>
    <border>
      <left/>
      <right style="thin">
        <color indexed="64"/>
      </right>
      <top style="thin">
        <color indexed="64"/>
      </top>
      <bottom style="medium">
        <color rgb="FF000000"/>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cellStyleXfs>
  <cellXfs count="183">
    <xf numFmtId="0" fontId="0" fillId="0" borderId="0" xfId="0"/>
    <xf numFmtId="0" fontId="0" fillId="2" borderId="0" xfId="0" applyFill="1"/>
    <xf numFmtId="0" fontId="0" fillId="2" borderId="5" xfId="0" applyFill="1" applyBorder="1"/>
    <xf numFmtId="0" fontId="0" fillId="2" borderId="4" xfId="0" applyFill="1" applyBorder="1" applyAlignment="1">
      <alignment horizontal="left" vertical="top" wrapText="1"/>
    </xf>
    <xf numFmtId="3" fontId="0" fillId="2" borderId="0" xfId="0" applyNumberFormat="1" applyFill="1"/>
    <xf numFmtId="1" fontId="0" fillId="2" borderId="0" xfId="0" applyNumberFormat="1" applyFill="1"/>
    <xf numFmtId="0" fontId="6" fillId="2" borderId="4" xfId="0" applyFont="1" applyFill="1" applyBorder="1" applyAlignment="1">
      <alignment vertical="center"/>
    </xf>
    <xf numFmtId="0" fontId="7" fillId="2" borderId="4" xfId="0" applyFont="1" applyFill="1" applyBorder="1" applyAlignment="1">
      <alignment vertical="top" wrapText="1"/>
    </xf>
    <xf numFmtId="0" fontId="0" fillId="2" borderId="6" xfId="0" applyFill="1" applyBorder="1"/>
    <xf numFmtId="0" fontId="0" fillId="0" borderId="13" xfId="0" applyBorder="1" applyAlignment="1">
      <alignment wrapText="1"/>
    </xf>
    <xf numFmtId="0" fontId="0" fillId="0" borderId="18" xfId="0" applyBorder="1" applyAlignment="1">
      <alignment wrapText="1"/>
    </xf>
    <xf numFmtId="0" fontId="0" fillId="0" borderId="25" xfId="0" applyBorder="1" applyAlignment="1">
      <alignment vertical="center" wrapText="1"/>
    </xf>
    <xf numFmtId="0" fontId="0" fillId="0" borderId="26" xfId="0" applyBorder="1" applyAlignment="1">
      <alignment vertical="center" wrapText="1"/>
    </xf>
    <xf numFmtId="0" fontId="20" fillId="2" borderId="0" xfId="0" applyFont="1" applyFill="1"/>
    <xf numFmtId="0" fontId="25" fillId="0" borderId="28" xfId="0" applyFont="1" applyBorder="1" applyAlignment="1">
      <alignment vertical="center" wrapText="1"/>
    </xf>
    <xf numFmtId="0" fontId="7" fillId="2" borderId="7" xfId="0" applyFont="1" applyFill="1" applyBorder="1" applyAlignment="1">
      <alignment vertical="top" wrapText="1"/>
    </xf>
    <xf numFmtId="0" fontId="12" fillId="2" borderId="11"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1" fillId="3" borderId="9" xfId="0" applyFont="1" applyFill="1" applyBorder="1" applyAlignment="1">
      <alignment horizontal="center"/>
    </xf>
    <xf numFmtId="0" fontId="11" fillId="3" borderId="11" xfId="0" applyFont="1" applyFill="1" applyBorder="1" applyAlignment="1">
      <alignment horizontal="center"/>
    </xf>
    <xf numFmtId="165" fontId="15" fillId="4" borderId="6" xfId="0" applyNumberFormat="1" applyFont="1" applyFill="1" applyBorder="1" applyAlignment="1" applyProtection="1">
      <alignment horizontal="center" vertical="center" wrapText="1"/>
      <protection locked="0"/>
    </xf>
    <xf numFmtId="10" fontId="15" fillId="4" borderId="11" xfId="0" applyNumberFormat="1" applyFont="1" applyFill="1" applyBorder="1" applyAlignment="1" applyProtection="1">
      <alignment horizontal="center" vertical="center" wrapText="1"/>
      <protection locked="0"/>
    </xf>
    <xf numFmtId="10" fontId="15" fillId="4" borderId="12" xfId="0" applyNumberFormat="1" applyFont="1" applyFill="1" applyBorder="1" applyAlignment="1" applyProtection="1">
      <alignment horizontal="center" vertical="center" wrapText="1"/>
      <protection locked="0"/>
    </xf>
    <xf numFmtId="10" fontId="0" fillId="4" borderId="20" xfId="2" applyNumberFormat="1" applyFont="1" applyFill="1" applyBorder="1" applyAlignment="1" applyProtection="1">
      <alignment horizontal="center"/>
      <protection locked="0"/>
    </xf>
    <xf numFmtId="0" fontId="12" fillId="2" borderId="31"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0" fillId="0" borderId="34" xfId="0" applyBorder="1" applyAlignment="1">
      <alignment wrapText="1"/>
    </xf>
    <xf numFmtId="0" fontId="0" fillId="4" borderId="24" xfId="0" applyFill="1" applyBorder="1" applyAlignment="1" applyProtection="1">
      <alignment horizontal="center" vertical="center" wrapText="1"/>
      <protection locked="0"/>
    </xf>
    <xf numFmtId="0" fontId="0" fillId="4" borderId="33" xfId="0" applyFill="1" applyBorder="1" applyAlignment="1" applyProtection="1">
      <alignment horizontal="center" vertical="center" wrapText="1"/>
      <protection locked="0"/>
    </xf>
    <xf numFmtId="0" fontId="20" fillId="2" borderId="4" xfId="0" applyFont="1" applyFill="1" applyBorder="1"/>
    <xf numFmtId="0" fontId="21" fillId="2" borderId="0" xfId="0" applyFont="1" applyFill="1"/>
    <xf numFmtId="0" fontId="10" fillId="2" borderId="0" xfId="0" applyFont="1" applyFill="1"/>
    <xf numFmtId="0" fontId="0" fillId="2" borderId="0" xfId="0" applyFill="1" applyAlignment="1">
      <alignment horizontal="center"/>
    </xf>
    <xf numFmtId="0" fontId="0" fillId="2" borderId="21" xfId="0" applyFill="1" applyBorder="1"/>
    <xf numFmtId="0" fontId="11" fillId="3" borderId="9" xfId="0" applyFont="1" applyFill="1" applyBorder="1" applyAlignment="1">
      <alignment horizontal="center" vertical="center"/>
    </xf>
    <xf numFmtId="0" fontId="11" fillId="3" borderId="9"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29" xfId="0" applyFont="1" applyFill="1" applyBorder="1" applyAlignment="1">
      <alignment horizontal="center" vertical="center" wrapText="1"/>
    </xf>
    <xf numFmtId="0" fontId="11" fillId="3" borderId="23" xfId="0" applyFont="1" applyFill="1" applyBorder="1" applyAlignment="1">
      <alignment horizontal="center" vertical="center" wrapText="1"/>
    </xf>
    <xf numFmtId="0" fontId="14" fillId="2" borderId="6" xfId="0" applyFont="1" applyFill="1" applyBorder="1" applyAlignment="1">
      <alignment horizontal="left" vertical="center" wrapText="1"/>
    </xf>
    <xf numFmtId="166" fontId="15" fillId="2" borderId="11" xfId="0" applyNumberFormat="1" applyFont="1" applyFill="1" applyBorder="1" applyAlignment="1">
      <alignment horizontal="center" vertical="center" wrapText="1"/>
    </xf>
    <xf numFmtId="165" fontId="15" fillId="2" borderId="11" xfId="0" applyNumberFormat="1" applyFont="1" applyFill="1" applyBorder="1" applyAlignment="1">
      <alignment horizontal="center" vertical="center" wrapText="1"/>
    </xf>
    <xf numFmtId="165" fontId="15" fillId="2" borderId="12" xfId="0" applyNumberFormat="1" applyFont="1" applyFill="1" applyBorder="1" applyAlignment="1">
      <alignment horizontal="center" vertical="center" wrapText="1"/>
    </xf>
    <xf numFmtId="165" fontId="15" fillId="2" borderId="30" xfId="0" applyNumberFormat="1" applyFont="1" applyFill="1" applyBorder="1" applyAlignment="1">
      <alignment horizontal="center" vertical="center" wrapText="1"/>
    </xf>
    <xf numFmtId="0" fontId="14" fillId="2" borderId="6" xfId="0" applyFont="1" applyFill="1" applyBorder="1" applyAlignment="1">
      <alignment vertical="center" wrapText="1"/>
    </xf>
    <xf numFmtId="166" fontId="15" fillId="2" borderId="31" xfId="0" applyNumberFormat="1" applyFont="1" applyFill="1" applyBorder="1" applyAlignment="1">
      <alignment horizontal="center" vertical="center" wrapText="1"/>
    </xf>
    <xf numFmtId="0" fontId="0" fillId="2" borderId="0" xfId="0" applyFill="1" applyAlignment="1">
      <alignment horizontal="right" vertical="center"/>
    </xf>
    <xf numFmtId="0" fontId="20" fillId="2" borderId="0" xfId="0" applyFont="1" applyFill="1" applyAlignment="1">
      <alignment horizontal="center" vertical="center"/>
    </xf>
    <xf numFmtId="0" fontId="20" fillId="2" borderId="0" xfId="0" applyFont="1" applyFill="1" applyAlignment="1">
      <alignment horizontal="right" vertical="center"/>
    </xf>
    <xf numFmtId="165" fontId="20" fillId="2" borderId="0" xfId="0" applyNumberFormat="1" applyFont="1" applyFill="1" applyAlignment="1">
      <alignment horizontal="center" vertical="center"/>
    </xf>
    <xf numFmtId="0" fontId="0" fillId="2" borderId="0" xfId="0" applyFill="1" applyAlignment="1">
      <alignment horizontal="center" vertical="center"/>
    </xf>
    <xf numFmtId="165" fontId="0" fillId="2" borderId="0" xfId="0" applyNumberFormat="1" applyFill="1" applyAlignment="1">
      <alignment horizontal="right" vertical="center"/>
    </xf>
    <xf numFmtId="165" fontId="0" fillId="2" borderId="0" xfId="0" applyNumberFormat="1" applyFill="1"/>
    <xf numFmtId="0" fontId="20" fillId="2" borderId="0" xfId="0" applyFont="1" applyFill="1" applyAlignment="1">
      <alignment horizontal="left" vertical="center" wrapText="1"/>
    </xf>
    <xf numFmtId="0" fontId="20" fillId="2" borderId="0" xfId="0" applyFont="1" applyFill="1" applyAlignment="1">
      <alignment wrapText="1"/>
    </xf>
    <xf numFmtId="0" fontId="3" fillId="2" borderId="0" xfId="0" applyFont="1" applyFill="1" applyAlignment="1">
      <alignment horizontal="center" vertical="center"/>
    </xf>
    <xf numFmtId="0" fontId="3" fillId="3" borderId="16" xfId="0" applyFont="1" applyFill="1" applyBorder="1" applyAlignment="1">
      <alignment horizontal="left" vertical="center" wrapText="1"/>
    </xf>
    <xf numFmtId="0" fontId="3" fillId="3" borderId="17" xfId="0" applyFont="1" applyFill="1" applyBorder="1" applyAlignment="1">
      <alignment horizontal="center" vertical="center" wrapText="1"/>
    </xf>
    <xf numFmtId="0" fontId="3" fillId="3" borderId="17" xfId="0" applyFont="1" applyFill="1" applyBorder="1" applyAlignment="1">
      <alignment horizontal="center" wrapText="1"/>
    </xf>
    <xf numFmtId="0" fontId="3" fillId="3" borderId="37" xfId="0" applyFont="1" applyFill="1" applyBorder="1" applyAlignment="1">
      <alignment horizontal="center" vertical="center" wrapText="1"/>
    </xf>
    <xf numFmtId="0" fontId="3" fillId="2" borderId="0" xfId="0" applyFont="1" applyFill="1" applyAlignment="1">
      <alignment horizontal="center" wrapText="1"/>
    </xf>
    <xf numFmtId="44" fontId="24" fillId="2" borderId="24" xfId="1" applyFont="1" applyFill="1" applyBorder="1" applyAlignment="1" applyProtection="1">
      <alignment horizontal="left" vertical="center"/>
    </xf>
    <xf numFmtId="44" fontId="0" fillId="2" borderId="42" xfId="0" applyNumberFormat="1" applyFill="1" applyBorder="1" applyAlignment="1">
      <alignment horizontal="center" vertical="center"/>
    </xf>
    <xf numFmtId="0" fontId="0" fillId="2" borderId="0" xfId="0" applyFill="1" applyAlignment="1">
      <alignment horizontal="center" vertical="top"/>
    </xf>
    <xf numFmtId="3" fontId="0" fillId="2" borderId="0" xfId="0" applyNumberFormat="1" applyFill="1" applyAlignment="1">
      <alignment horizontal="center" vertical="top"/>
    </xf>
    <xf numFmtId="0" fontId="0" fillId="2" borderId="0" xfId="0" applyFill="1" applyAlignment="1">
      <alignment vertical="top"/>
    </xf>
    <xf numFmtId="44" fontId="0" fillId="2" borderId="43" xfId="0" applyNumberFormat="1" applyFill="1" applyBorder="1" applyAlignment="1">
      <alignment horizontal="center" vertical="center"/>
    </xf>
    <xf numFmtId="0" fontId="20" fillId="2" borderId="39" xfId="0" applyFont="1" applyFill="1" applyBorder="1" applyAlignment="1">
      <alignment vertical="top" wrapText="1"/>
    </xf>
    <xf numFmtId="0" fontId="0" fillId="2" borderId="39" xfId="0" applyFill="1" applyBorder="1"/>
    <xf numFmtId="3" fontId="0" fillId="2" borderId="0" xfId="0" applyNumberFormat="1" applyFill="1" applyAlignment="1">
      <alignment horizontal="center"/>
    </xf>
    <xf numFmtId="0" fontId="0" fillId="2" borderId="40" xfId="0" applyFill="1" applyBorder="1"/>
    <xf numFmtId="0" fontId="0" fillId="2" borderId="44" xfId="0" applyFill="1" applyBorder="1" applyAlignment="1">
      <alignment wrapText="1"/>
    </xf>
    <xf numFmtId="0" fontId="0" fillId="2" borderId="22" xfId="0" applyFill="1" applyBorder="1" applyAlignment="1">
      <alignment horizontal="center" wrapText="1"/>
    </xf>
    <xf numFmtId="44" fontId="24" fillId="2" borderId="22" xfId="1" applyFont="1" applyFill="1" applyBorder="1" applyAlignment="1" applyProtection="1">
      <alignment horizontal="center"/>
    </xf>
    <xf numFmtId="0" fontId="20" fillId="2" borderId="22" xfId="0" applyFont="1" applyFill="1" applyBorder="1" applyAlignment="1">
      <alignment horizontal="center"/>
    </xf>
    <xf numFmtId="165" fontId="20" fillId="2" borderId="45" xfId="0" applyNumberFormat="1" applyFont="1" applyFill="1" applyBorder="1" applyAlignment="1">
      <alignment horizontal="center"/>
    </xf>
    <xf numFmtId="0" fontId="20" fillId="2" borderId="0" xfId="0" applyFont="1" applyFill="1" applyAlignment="1">
      <alignment vertical="top" wrapText="1"/>
    </xf>
    <xf numFmtId="0" fontId="0" fillId="2" borderId="44" xfId="0" applyFill="1" applyBorder="1" applyAlignment="1">
      <alignment vertical="center" wrapText="1"/>
    </xf>
    <xf numFmtId="44" fontId="24" fillId="2" borderId="22" xfId="1" applyFont="1" applyFill="1" applyBorder="1" applyAlignment="1" applyProtection="1">
      <alignment horizontal="left"/>
    </xf>
    <xf numFmtId="44" fontId="0" fillId="2" borderId="22" xfId="1" applyFont="1" applyFill="1" applyBorder="1" applyAlignment="1" applyProtection="1">
      <alignment horizontal="left"/>
    </xf>
    <xf numFmtId="0" fontId="22" fillId="2" borderId="0" xfId="0" applyFont="1" applyFill="1" applyAlignment="1">
      <alignment vertical="top" wrapText="1"/>
    </xf>
    <xf numFmtId="44" fontId="24" fillId="2" borderId="33" xfId="1" applyFont="1" applyFill="1" applyBorder="1" applyAlignment="1" applyProtection="1">
      <alignment horizontal="left" vertical="center"/>
    </xf>
    <xf numFmtId="44" fontId="0" fillId="2" borderId="47" xfId="0" applyNumberFormat="1" applyFill="1" applyBorder="1" applyAlignment="1">
      <alignment horizontal="center" vertical="center"/>
    </xf>
    <xf numFmtId="44" fontId="0" fillId="2" borderId="48" xfId="0" applyNumberFormat="1" applyFill="1" applyBorder="1" applyAlignment="1">
      <alignment horizontal="center" vertical="center"/>
    </xf>
    <xf numFmtId="0" fontId="20" fillId="2" borderId="33" xfId="0" applyFont="1" applyFill="1" applyBorder="1"/>
    <xf numFmtId="165" fontId="20" fillId="2" borderId="33" xfId="0" applyNumberFormat="1" applyFont="1" applyFill="1" applyBorder="1" applyAlignment="1">
      <alignment horizontal="center"/>
    </xf>
    <xf numFmtId="0" fontId="20" fillId="2" borderId="35" xfId="0" applyFont="1" applyFill="1" applyBorder="1"/>
    <xf numFmtId="165" fontId="20" fillId="2" borderId="35" xfId="0" applyNumberFormat="1" applyFont="1" applyFill="1" applyBorder="1" applyAlignment="1">
      <alignment horizontal="center"/>
    </xf>
    <xf numFmtId="164" fontId="19" fillId="2" borderId="0" xfId="0" applyNumberFormat="1" applyFont="1" applyFill="1"/>
    <xf numFmtId="164" fontId="0" fillId="2" borderId="0" xfId="0" applyNumberFormat="1" applyFill="1"/>
    <xf numFmtId="164" fontId="0" fillId="2" borderId="0" xfId="0" applyNumberFormat="1" applyFill="1" applyAlignment="1">
      <alignment horizontal="center"/>
    </xf>
    <xf numFmtId="0" fontId="19" fillId="2" borderId="0" xfId="0" applyFont="1" applyFill="1"/>
    <xf numFmtId="0" fontId="0" fillId="4" borderId="41" xfId="0" applyFill="1" applyBorder="1" applyAlignment="1" applyProtection="1">
      <alignment horizontal="center" vertical="center" wrapText="1"/>
      <protection locked="0"/>
    </xf>
    <xf numFmtId="0" fontId="0" fillId="4" borderId="24" xfId="0" applyFill="1" applyBorder="1" applyAlignment="1" applyProtection="1">
      <alignment horizontal="center" vertical="center"/>
      <protection locked="0"/>
    </xf>
    <xf numFmtId="0" fontId="0" fillId="4" borderId="20" xfId="0" applyFill="1" applyBorder="1" applyAlignment="1" applyProtection="1">
      <alignment horizontal="center" vertical="center"/>
      <protection locked="0"/>
    </xf>
    <xf numFmtId="0" fontId="0" fillId="4" borderId="20" xfId="0" applyFill="1" applyBorder="1" applyAlignment="1" applyProtection="1">
      <alignment horizontal="center"/>
      <protection locked="0"/>
    </xf>
    <xf numFmtId="0" fontId="0" fillId="4" borderId="7" xfId="0" applyFill="1" applyBorder="1" applyAlignment="1" applyProtection="1">
      <alignment horizontal="center" vertical="center" wrapText="1"/>
      <protection locked="0"/>
    </xf>
    <xf numFmtId="0" fontId="0" fillId="4" borderId="46" xfId="0" applyFill="1" applyBorder="1" applyAlignment="1" applyProtection="1">
      <alignment horizontal="center" vertical="center"/>
      <protection locked="0"/>
    </xf>
    <xf numFmtId="0" fontId="0" fillId="4" borderId="49" xfId="0" applyFill="1" applyBorder="1" applyAlignment="1" applyProtection="1">
      <alignment horizontal="center" vertical="center" wrapText="1"/>
      <protection locked="0"/>
    </xf>
    <xf numFmtId="0" fontId="0" fillId="4" borderId="50" xfId="0" applyFill="1" applyBorder="1" applyAlignment="1" applyProtection="1">
      <alignment horizontal="center" vertical="center"/>
      <protection locked="0"/>
    </xf>
    <xf numFmtId="44" fontId="24" fillId="2" borderId="20" xfId="1" applyFont="1" applyFill="1" applyBorder="1" applyAlignment="1" applyProtection="1">
      <alignment horizontal="left" vertical="center"/>
    </xf>
    <xf numFmtId="0" fontId="0" fillId="2" borderId="4" xfId="0" applyFill="1" applyBorder="1"/>
    <xf numFmtId="0" fontId="0" fillId="2" borderId="4" xfId="0" applyFill="1" applyBorder="1" applyAlignment="1">
      <alignment horizontal="center"/>
    </xf>
    <xf numFmtId="0" fontId="0" fillId="2" borderId="20" xfId="0" applyFill="1" applyBorder="1" applyAlignment="1">
      <alignment horizontal="center"/>
    </xf>
    <xf numFmtId="9" fontId="0" fillId="2" borderId="5" xfId="2" applyFont="1" applyFill="1" applyBorder="1" applyAlignment="1" applyProtection="1">
      <alignment horizontal="center"/>
    </xf>
    <xf numFmtId="6" fontId="0" fillId="2" borderId="4" xfId="0" applyNumberFormat="1" applyFill="1" applyBorder="1" applyAlignment="1">
      <alignment horizontal="center"/>
    </xf>
    <xf numFmtId="6" fontId="0" fillId="2" borderId="20" xfId="0" applyNumberFormat="1" applyFill="1" applyBorder="1" applyAlignment="1">
      <alignment horizontal="center" wrapText="1"/>
    </xf>
    <xf numFmtId="165" fontId="0" fillId="2" borderId="20" xfId="0" applyNumberFormat="1" applyFill="1" applyBorder="1" applyAlignment="1">
      <alignment horizontal="center"/>
    </xf>
    <xf numFmtId="0" fontId="0" fillId="2" borderId="7" xfId="0" applyFill="1" applyBorder="1"/>
    <xf numFmtId="6" fontId="0" fillId="2" borderId="0" xfId="0" applyNumberFormat="1" applyFill="1" applyAlignment="1">
      <alignment horizontal="center" wrapText="1"/>
    </xf>
    <xf numFmtId="0" fontId="18" fillId="2" borderId="8" xfId="0" applyFont="1" applyFill="1" applyBorder="1" applyAlignment="1">
      <alignment horizontal="center"/>
    </xf>
    <xf numFmtId="0" fontId="9" fillId="2" borderId="10" xfId="0" applyFont="1" applyFill="1" applyBorder="1"/>
    <xf numFmtId="0" fontId="17" fillId="2" borderId="10" xfId="0" applyFont="1" applyFill="1" applyBorder="1" applyAlignment="1">
      <alignment horizontal="center"/>
    </xf>
    <xf numFmtId="165" fontId="29" fillId="2" borderId="9" xfId="0" applyNumberFormat="1" applyFont="1" applyFill="1" applyBorder="1" applyAlignment="1">
      <alignment horizontal="center"/>
    </xf>
    <xf numFmtId="0" fontId="9" fillId="2" borderId="8" xfId="0" applyFont="1" applyFill="1" applyBorder="1" applyAlignment="1">
      <alignment horizontal="center"/>
    </xf>
    <xf numFmtId="0" fontId="0" fillId="2" borderId="10" xfId="0" applyFill="1" applyBorder="1"/>
    <xf numFmtId="0" fontId="9" fillId="2" borderId="2" xfId="0" applyFont="1" applyFill="1" applyBorder="1" applyAlignment="1">
      <alignment horizontal="center"/>
    </xf>
    <xf numFmtId="0" fontId="9" fillId="2" borderId="19" xfId="0" applyFont="1" applyFill="1" applyBorder="1"/>
    <xf numFmtId="0" fontId="0" fillId="2" borderId="19" xfId="0" applyFill="1" applyBorder="1"/>
    <xf numFmtId="165" fontId="29" fillId="2" borderId="3" xfId="0" applyNumberFormat="1" applyFont="1" applyFill="1" applyBorder="1" applyAlignment="1">
      <alignment horizontal="center"/>
    </xf>
    <xf numFmtId="0" fontId="27" fillId="2" borderId="3" xfId="0" applyFont="1" applyFill="1" applyBorder="1"/>
    <xf numFmtId="0" fontId="0" fillId="2" borderId="0" xfId="0" applyFill="1" applyAlignment="1">
      <alignment horizontal="center" vertical="center" wrapText="1"/>
    </xf>
    <xf numFmtId="0" fontId="9" fillId="2" borderId="4" xfId="0" applyFont="1" applyFill="1" applyBorder="1" applyAlignment="1">
      <alignment horizontal="center"/>
    </xf>
    <xf numFmtId="0" fontId="9" fillId="2" borderId="0" xfId="0" applyFont="1" applyFill="1" applyAlignment="1">
      <alignment horizontal="right"/>
    </xf>
    <xf numFmtId="10" fontId="29" fillId="2" borderId="5" xfId="0" applyNumberFormat="1" applyFont="1" applyFill="1" applyBorder="1" applyAlignment="1">
      <alignment horizontal="center"/>
    </xf>
    <xf numFmtId="0" fontId="9" fillId="2" borderId="7" xfId="0" applyFont="1" applyFill="1" applyBorder="1" applyAlignment="1">
      <alignment horizontal="center"/>
    </xf>
    <xf numFmtId="0" fontId="0" fillId="2" borderId="21" xfId="0" applyFill="1" applyBorder="1" applyAlignment="1">
      <alignment horizontal="right"/>
    </xf>
    <xf numFmtId="1" fontId="0" fillId="2" borderId="21" xfId="0" applyNumberFormat="1" applyFill="1" applyBorder="1" applyAlignment="1">
      <alignment horizontal="center"/>
    </xf>
    <xf numFmtId="44" fontId="0" fillId="2" borderId="6" xfId="0" applyNumberFormat="1" applyFill="1" applyBorder="1"/>
    <xf numFmtId="0" fontId="0" fillId="2" borderId="19" xfId="0" applyFill="1" applyBorder="1" applyAlignment="1">
      <alignment horizontal="right"/>
    </xf>
    <xf numFmtId="44" fontId="0" fillId="2" borderId="3" xfId="0" applyNumberFormat="1" applyFill="1" applyBorder="1"/>
    <xf numFmtId="165" fontId="28" fillId="2" borderId="5" xfId="0" applyNumberFormat="1" applyFont="1" applyFill="1" applyBorder="1"/>
    <xf numFmtId="0" fontId="0" fillId="2" borderId="0" xfId="0" quotePrefix="1" applyFill="1"/>
    <xf numFmtId="10" fontId="0" fillId="2" borderId="0" xfId="0" applyNumberFormat="1" applyFill="1"/>
    <xf numFmtId="0" fontId="21" fillId="2" borderId="0" xfId="0" applyFont="1" applyFill="1" applyAlignment="1">
      <alignment horizontal="center"/>
    </xf>
    <xf numFmtId="0" fontId="4" fillId="2" borderId="0" xfId="0" applyFont="1" applyFill="1" applyAlignment="1">
      <alignment horizontal="center" wrapText="1"/>
    </xf>
    <xf numFmtId="0" fontId="26" fillId="4" borderId="0" xfId="0" applyFont="1" applyFill="1" applyAlignment="1" applyProtection="1">
      <alignment horizontal="center"/>
      <protection locked="0"/>
    </xf>
    <xf numFmtId="0" fontId="0" fillId="4" borderId="0" xfId="0" applyFill="1" applyAlignment="1" applyProtection="1">
      <alignment horizontal="center"/>
      <protection locked="0"/>
    </xf>
    <xf numFmtId="0" fontId="7" fillId="2" borderId="4" xfId="0" applyFont="1" applyFill="1" applyBorder="1" applyAlignment="1">
      <alignment horizontal="left" vertical="top" wrapText="1"/>
    </xf>
    <xf numFmtId="0" fontId="7" fillId="2" borderId="5"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6" xfId="0" applyFont="1" applyFill="1" applyBorder="1" applyAlignment="1">
      <alignment horizontal="left" vertical="top" wrapText="1"/>
    </xf>
    <xf numFmtId="0" fontId="5" fillId="3" borderId="2" xfId="3" applyFont="1" applyFill="1" applyBorder="1" applyAlignment="1">
      <alignment horizontal="center"/>
    </xf>
    <xf numFmtId="0" fontId="5" fillId="3" borderId="3" xfId="3" applyFont="1" applyFill="1" applyBorder="1" applyAlignment="1">
      <alignment horizontal="center"/>
    </xf>
    <xf numFmtId="0" fontId="0" fillId="2" borderId="4" xfId="0" applyFill="1" applyBorder="1" applyAlignment="1">
      <alignment horizontal="left" vertical="top" wrapText="1"/>
    </xf>
    <xf numFmtId="0" fontId="0" fillId="2" borderId="5" xfId="0" applyFill="1" applyBorder="1" applyAlignment="1">
      <alignment horizontal="left" vertical="top" wrapText="1"/>
    </xf>
    <xf numFmtId="0" fontId="6" fillId="2" borderId="4" xfId="0" applyFont="1" applyFill="1" applyBorder="1" applyAlignment="1">
      <alignment horizontal="left" vertical="top" wrapText="1"/>
    </xf>
    <xf numFmtId="0" fontId="6" fillId="2" borderId="5" xfId="0" applyFont="1" applyFill="1" applyBorder="1" applyAlignment="1">
      <alignment horizontal="left" vertical="top"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0" fontId="9" fillId="2" borderId="8" xfId="0" applyFont="1" applyFill="1" applyBorder="1" applyAlignment="1">
      <alignment horizontal="left" vertical="top"/>
    </xf>
    <xf numFmtId="0" fontId="9" fillId="2" borderId="9" xfId="0" applyFont="1" applyFill="1" applyBorder="1" applyAlignment="1">
      <alignment horizontal="left" vertical="top"/>
    </xf>
    <xf numFmtId="0" fontId="0" fillId="2" borderId="8" xfId="0" applyFill="1" applyBorder="1" applyAlignment="1">
      <alignment horizontal="left" vertical="top" wrapText="1"/>
    </xf>
    <xf numFmtId="0" fontId="0" fillId="2" borderId="10" xfId="0" applyFill="1" applyBorder="1" applyAlignment="1">
      <alignment horizontal="left" vertical="top" wrapText="1"/>
    </xf>
    <xf numFmtId="0" fontId="0" fillId="2" borderId="9" xfId="0" applyFill="1" applyBorder="1" applyAlignment="1">
      <alignment horizontal="left" vertical="top" wrapText="1"/>
    </xf>
    <xf numFmtId="0" fontId="9" fillId="2" borderId="8" xfId="0" applyFont="1" applyFill="1" applyBorder="1" applyAlignment="1">
      <alignment horizontal="left" vertical="top" wrapText="1"/>
    </xf>
    <xf numFmtId="0" fontId="9" fillId="2" borderId="10" xfId="0" applyFont="1" applyFill="1" applyBorder="1" applyAlignment="1">
      <alignment horizontal="left" vertical="top" wrapText="1"/>
    </xf>
    <xf numFmtId="0" fontId="0" fillId="2" borderId="0" xfId="0" applyFill="1" applyAlignment="1">
      <alignment horizontal="center"/>
    </xf>
    <xf numFmtId="0" fontId="3" fillId="2" borderId="0" xfId="0" applyFont="1" applyFill="1" applyAlignment="1">
      <alignment horizontal="center"/>
    </xf>
    <xf numFmtId="0" fontId="16" fillId="2" borderId="0" xfId="0" applyFont="1" applyFill="1" applyAlignment="1">
      <alignment horizontal="center"/>
    </xf>
    <xf numFmtId="0" fontId="3" fillId="3" borderId="32"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3" fillId="3" borderId="15" xfId="0" applyFont="1" applyFill="1" applyBorder="1" applyAlignment="1">
      <alignment horizontal="center"/>
    </xf>
    <xf numFmtId="0" fontId="3" fillId="3" borderId="36" xfId="0" applyFont="1" applyFill="1" applyBorder="1" applyAlignment="1">
      <alignment horizontal="center"/>
    </xf>
    <xf numFmtId="0" fontId="3" fillId="3" borderId="27"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22" fillId="2" borderId="0" xfId="0" applyFont="1" applyFill="1" applyAlignment="1">
      <alignment horizontal="center" vertical="top" wrapText="1"/>
    </xf>
    <xf numFmtId="0" fontId="0" fillId="2" borderId="39" xfId="0" applyFill="1" applyBorder="1" applyAlignment="1">
      <alignment horizontal="center" vertical="top" wrapText="1"/>
    </xf>
    <xf numFmtId="0" fontId="20" fillId="2" borderId="0" xfId="0" applyFont="1" applyFill="1" applyAlignment="1">
      <alignment horizontal="center" vertical="top" wrapText="1"/>
    </xf>
    <xf numFmtId="0" fontId="0" fillId="2" borderId="0" xfId="0" applyFill="1" applyAlignment="1">
      <alignment horizontal="center" vertical="top" wrapText="1"/>
    </xf>
    <xf numFmtId="0" fontId="17" fillId="3" borderId="2" xfId="0" applyFont="1" applyFill="1" applyBorder="1" applyAlignment="1">
      <alignment horizontal="center"/>
    </xf>
    <xf numFmtId="0" fontId="17" fillId="3" borderId="19" xfId="0" applyFont="1" applyFill="1" applyBorder="1" applyAlignment="1">
      <alignment horizontal="center"/>
    </xf>
    <xf numFmtId="0" fontId="17" fillId="3" borderId="3" xfId="0" applyFont="1"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2" borderId="4" xfId="0" applyFill="1" applyBorder="1" applyAlignment="1">
      <alignment wrapText="1"/>
    </xf>
    <xf numFmtId="0" fontId="0" fillId="0" borderId="0" xfId="0"/>
    <xf numFmtId="0" fontId="0" fillId="0" borderId="5" xfId="0" applyBorder="1"/>
    <xf numFmtId="0" fontId="17" fillId="3" borderId="8" xfId="0" applyFont="1" applyFill="1" applyBorder="1" applyAlignment="1">
      <alignment horizontal="center"/>
    </xf>
    <xf numFmtId="0" fontId="17" fillId="3" borderId="10" xfId="0" applyFont="1" applyFill="1" applyBorder="1" applyAlignment="1">
      <alignment horizontal="center"/>
    </xf>
    <xf numFmtId="0" fontId="17" fillId="3" borderId="9" xfId="0" applyFont="1" applyFill="1" applyBorder="1" applyAlignment="1">
      <alignment horizontal="center"/>
    </xf>
  </cellXfs>
  <cellStyles count="4">
    <cellStyle name="Currency" xfId="1" builtinId="4"/>
    <cellStyle name="Heading 1" xfId="3" builtinId="16"/>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3</xdr:row>
      <xdr:rowOff>177800</xdr:rowOff>
    </xdr:to>
    <xdr:pic>
      <xdr:nvPicPr>
        <xdr:cNvPr id="2" name="Picture 1">
          <a:extLst>
            <a:ext uri="{FF2B5EF4-FFF2-40B4-BE49-F238E27FC236}">
              <a16:creationId xmlns:a16="http://schemas.microsoft.com/office/drawing/2014/main" id="{8288AC80-4097-4C34-A6B5-E6FC7CFFA5AC}"/>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828800" cy="730250"/>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55125-BA60-402E-A8D3-4170AFC36E96}">
  <dimension ref="A7:H14"/>
  <sheetViews>
    <sheetView topLeftCell="A7" workbookViewId="0">
      <selection activeCell="A11" sqref="A11"/>
    </sheetView>
  </sheetViews>
  <sheetFormatPr defaultColWidth="9.1796875" defaultRowHeight="14.5" x14ac:dyDescent="0.35"/>
  <cols>
    <col min="1" max="5" width="9.1796875" style="1"/>
    <col min="6" max="6" width="30.81640625" style="1" customWidth="1"/>
    <col min="7" max="16384" width="9.1796875" style="1"/>
  </cols>
  <sheetData>
    <row r="7" spans="1:8" ht="23.5" x14ac:dyDescent="0.55000000000000004">
      <c r="B7" s="136" t="s">
        <v>0</v>
      </c>
      <c r="C7" s="136"/>
      <c r="D7" s="136"/>
      <c r="E7" s="136"/>
      <c r="F7" s="136"/>
    </row>
    <row r="9" spans="1:8" ht="23.5" x14ac:dyDescent="0.55000000000000004">
      <c r="B9" s="137"/>
      <c r="C9" s="137"/>
      <c r="D9" s="137"/>
      <c r="E9" s="137"/>
      <c r="F9" s="137"/>
    </row>
    <row r="11" spans="1:8" ht="23.5" x14ac:dyDescent="0.55000000000000004">
      <c r="A11" s="31" t="s">
        <v>94</v>
      </c>
      <c r="B11" s="31"/>
      <c r="C11" s="31"/>
      <c r="D11" s="31"/>
      <c r="E11" s="31"/>
      <c r="F11" s="31"/>
      <c r="G11" s="31"/>
    </row>
    <row r="14" spans="1:8" ht="21" x14ac:dyDescent="0.5">
      <c r="A14" s="32" t="s">
        <v>1</v>
      </c>
      <c r="D14" s="138" t="s">
        <v>64</v>
      </c>
      <c r="E14" s="139"/>
      <c r="F14" s="139"/>
      <c r="G14" s="139"/>
      <c r="H14" s="139"/>
    </row>
  </sheetData>
  <sheetProtection algorithmName="SHA-512" hashValue="PrXoIttqR4R1pd38NoxEVbZjyu6qSzTEZrW7aRn1LVCC+VrNgN/rQpMJqVsK/+sYXBkgOjI0mYLAt/94TxUkMg==" saltValue="g95NXf8gKZaHvCBLR9Wflg==" spinCount="100000" sheet="1" selectLockedCells="1"/>
  <mergeCells count="3">
    <mergeCell ref="B7:F7"/>
    <mergeCell ref="B9:F9"/>
    <mergeCell ref="D14:H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74D7A-0959-4D6B-87BE-0C546E7276E1}">
  <dimension ref="B1:F12"/>
  <sheetViews>
    <sheetView tabSelected="1" workbookViewId="0">
      <selection activeCell="H5" sqref="H5"/>
    </sheetView>
  </sheetViews>
  <sheetFormatPr defaultColWidth="9.1796875" defaultRowHeight="14.5" x14ac:dyDescent="0.35"/>
  <cols>
    <col min="1" max="1" width="3.26953125" style="1" customWidth="1"/>
    <col min="2" max="2" width="42.1796875" style="1" customWidth="1"/>
    <col min="3" max="3" width="9.81640625" style="1" customWidth="1"/>
    <col min="4" max="4" width="9.1796875" style="1"/>
    <col min="5" max="5" width="51.7265625" style="1" customWidth="1"/>
    <col min="6" max="6" width="13.81640625" style="1" customWidth="1"/>
    <col min="7" max="16384" width="9.1796875" style="1"/>
  </cols>
  <sheetData>
    <row r="1" spans="2:6" ht="15" thickBot="1" x14ac:dyDescent="0.4"/>
    <row r="2" spans="2:6" ht="19.5" x14ac:dyDescent="0.45">
      <c r="B2" s="144" t="s">
        <v>2</v>
      </c>
      <c r="C2" s="145"/>
      <c r="E2" s="144" t="s">
        <v>3</v>
      </c>
      <c r="F2" s="145"/>
    </row>
    <row r="3" spans="2:6" x14ac:dyDescent="0.35">
      <c r="B3" s="30" t="s">
        <v>79</v>
      </c>
      <c r="C3" s="2"/>
      <c r="E3" s="146" t="s">
        <v>101</v>
      </c>
      <c r="F3" s="147"/>
    </row>
    <row r="4" spans="2:6" ht="15" customHeight="1" x14ac:dyDescent="0.35">
      <c r="B4" s="146" t="s">
        <v>86</v>
      </c>
      <c r="C4" s="147"/>
      <c r="E4" s="146"/>
      <c r="F4" s="147"/>
    </row>
    <row r="5" spans="2:6" ht="134.25" customHeight="1" x14ac:dyDescent="0.35">
      <c r="B5" s="146"/>
      <c r="C5" s="147"/>
      <c r="D5" s="4"/>
      <c r="E5" s="146"/>
      <c r="F5" s="147"/>
    </row>
    <row r="6" spans="2:6" x14ac:dyDescent="0.35">
      <c r="B6" s="3"/>
      <c r="C6" s="2"/>
      <c r="D6" s="4"/>
      <c r="E6" s="146"/>
      <c r="F6" s="147"/>
    </row>
    <row r="7" spans="2:6" ht="15" customHeight="1" x14ac:dyDescent="0.35">
      <c r="B7" s="148" t="s">
        <v>4</v>
      </c>
      <c r="C7" s="149"/>
      <c r="D7" s="5"/>
      <c r="E7" s="146"/>
      <c r="F7" s="147"/>
    </row>
    <row r="8" spans="2:6" ht="33.75" customHeight="1" x14ac:dyDescent="0.35">
      <c r="B8" s="148"/>
      <c r="C8" s="149"/>
      <c r="E8" s="146"/>
      <c r="F8" s="147"/>
    </row>
    <row r="9" spans="2:6" x14ac:dyDescent="0.35">
      <c r="B9" s="6" t="s">
        <v>5</v>
      </c>
      <c r="C9" s="2"/>
      <c r="E9" s="146"/>
      <c r="F9" s="147"/>
    </row>
    <row r="10" spans="2:6" ht="49" customHeight="1" x14ac:dyDescent="0.35">
      <c r="B10" s="150" t="s">
        <v>6</v>
      </c>
      <c r="C10" s="151"/>
      <c r="E10" s="146"/>
      <c r="F10" s="147"/>
    </row>
    <row r="11" spans="2:6" ht="132.75" customHeight="1" x14ac:dyDescent="0.35">
      <c r="B11" s="140" t="s">
        <v>7</v>
      </c>
      <c r="C11" s="141"/>
      <c r="E11" s="7"/>
      <c r="F11" s="2"/>
    </row>
    <row r="12" spans="2:6" ht="37.5" customHeight="1" thickBot="1" x14ac:dyDescent="0.4">
      <c r="B12" s="142" t="s">
        <v>8</v>
      </c>
      <c r="C12" s="143"/>
      <c r="E12" s="15"/>
      <c r="F12" s="8"/>
    </row>
  </sheetData>
  <sheetProtection algorithmName="SHA-512" hashValue="79NtXFs882DaofvH8kZl6i8rRO5ihLaxdLHuuyIVPuz9EBzaUu+Tf2zzfAA1LvXI/H6h6gwK2oFusDAdjQTc3Q==" saltValue="pb2yj6tjuqDxeY9ct5L90g==" spinCount="100000" sheet="1" selectLockedCells="1"/>
  <mergeCells count="8">
    <mergeCell ref="B11:C11"/>
    <mergeCell ref="B12:C12"/>
    <mergeCell ref="B2:C2"/>
    <mergeCell ref="E2:F2"/>
    <mergeCell ref="E3:F10"/>
    <mergeCell ref="B4:C5"/>
    <mergeCell ref="B7:C8"/>
    <mergeCell ref="B10:C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08490-58DB-4C42-8753-5011B736199F}">
  <dimension ref="B2:H5"/>
  <sheetViews>
    <sheetView workbookViewId="0">
      <selection activeCell="K3" sqref="K3"/>
    </sheetView>
  </sheetViews>
  <sheetFormatPr defaultColWidth="9.1796875" defaultRowHeight="14.5" x14ac:dyDescent="0.35"/>
  <cols>
    <col min="1" max="1" width="4" style="1" customWidth="1"/>
    <col min="2" max="16384" width="9.1796875" style="1"/>
  </cols>
  <sheetData>
    <row r="2" spans="2:8" ht="15" thickBot="1" x14ac:dyDescent="0.4"/>
    <row r="3" spans="2:8" ht="70" customHeight="1" thickBot="1" x14ac:dyDescent="0.4">
      <c r="B3" s="152" t="s">
        <v>9</v>
      </c>
      <c r="C3" s="153"/>
      <c r="D3" s="154" t="s">
        <v>10</v>
      </c>
      <c r="E3" s="155"/>
      <c r="F3" s="155"/>
      <c r="G3" s="155"/>
      <c r="H3" s="156"/>
    </row>
    <row r="4" spans="2:8" ht="12.75" customHeight="1" thickBot="1" x14ac:dyDescent="0.4"/>
    <row r="5" spans="2:8" ht="94" customHeight="1" thickBot="1" x14ac:dyDescent="0.4">
      <c r="B5" s="157" t="s">
        <v>11</v>
      </c>
      <c r="C5" s="158"/>
      <c r="D5" s="154" t="s">
        <v>12</v>
      </c>
      <c r="E5" s="155"/>
      <c r="F5" s="155"/>
      <c r="G5" s="155"/>
      <c r="H5" s="156"/>
    </row>
  </sheetData>
  <sheetProtection algorithmName="SHA-512" hashValue="PxepHZi3NF4FLpbRlucUmOzzCmlz3YW1ifXyDSqIIG0gjm1940MUA0jU7ZfjGDJekdlFV/ob9W0Vztne0V4Ozg==" saltValue="I8Q/8a4/zLWI8gzS5ai0DQ==" spinCount="100000" sheet="1" objects="1" scenarios="1"/>
  <mergeCells count="4">
    <mergeCell ref="B3:C3"/>
    <mergeCell ref="D3:H3"/>
    <mergeCell ref="B5:C5"/>
    <mergeCell ref="D5:H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58B38-F577-4583-8C62-06399AA8ED40}">
  <dimension ref="B1:O11"/>
  <sheetViews>
    <sheetView topLeftCell="E3" workbookViewId="0">
      <selection activeCell="E4" sqref="E4"/>
    </sheetView>
  </sheetViews>
  <sheetFormatPr defaultColWidth="12.1796875" defaultRowHeight="14.5" x14ac:dyDescent="0.35"/>
  <cols>
    <col min="1" max="1" width="4.7265625" style="1" customWidth="1"/>
    <col min="2" max="2" width="8" style="1" customWidth="1"/>
    <col min="3" max="3" width="24.81640625" style="1" customWidth="1"/>
    <col min="4" max="4" width="55.453125" style="1" customWidth="1"/>
    <col min="5" max="5" width="32.54296875" style="1" customWidth="1"/>
    <col min="6" max="8" width="27.54296875" style="1" customWidth="1"/>
    <col min="9" max="9" width="29.54296875" style="1" customWidth="1"/>
    <col min="10" max="10" width="30.54296875" style="1" customWidth="1"/>
    <col min="11" max="12" width="25.1796875" style="1" customWidth="1"/>
    <col min="13" max="13" width="23.81640625" style="1" customWidth="1"/>
    <col min="14" max="14" width="25" style="1" customWidth="1"/>
    <col min="15" max="16384" width="12.1796875" style="1"/>
  </cols>
  <sheetData>
    <row r="1" spans="2:15" ht="21" x14ac:dyDescent="0.5">
      <c r="C1" s="32" t="s">
        <v>78</v>
      </c>
      <c r="D1" s="32"/>
      <c r="G1" s="159" t="s">
        <v>13</v>
      </c>
      <c r="H1" s="159"/>
    </row>
    <row r="2" spans="2:15" ht="15" thickBot="1" x14ac:dyDescent="0.4">
      <c r="I2" s="34"/>
      <c r="J2" s="34"/>
      <c r="K2" s="34"/>
      <c r="L2" s="34"/>
      <c r="M2" s="34"/>
    </row>
    <row r="3" spans="2:15" ht="47" thickBot="1" x14ac:dyDescent="0.4">
      <c r="B3" s="20" t="s">
        <v>14</v>
      </c>
      <c r="C3" s="19" t="s">
        <v>15</v>
      </c>
      <c r="D3" s="35" t="s">
        <v>16</v>
      </c>
      <c r="E3" s="36" t="s">
        <v>17</v>
      </c>
      <c r="F3" s="36" t="s">
        <v>18</v>
      </c>
      <c r="G3" s="37" t="s">
        <v>66</v>
      </c>
      <c r="H3" s="37" t="s">
        <v>67</v>
      </c>
      <c r="I3" s="38" t="s">
        <v>65</v>
      </c>
      <c r="J3" s="37" t="s">
        <v>19</v>
      </c>
      <c r="K3" s="39" t="s">
        <v>20</v>
      </c>
      <c r="L3" s="39" t="s">
        <v>68</v>
      </c>
      <c r="M3" s="40" t="s">
        <v>100</v>
      </c>
    </row>
    <row r="4" spans="2:15" ht="122.25" customHeight="1" thickBot="1" x14ac:dyDescent="0.4">
      <c r="B4" s="16">
        <v>1</v>
      </c>
      <c r="C4" s="17" t="s">
        <v>21</v>
      </c>
      <c r="D4" s="41" t="s">
        <v>22</v>
      </c>
      <c r="E4" s="21">
        <v>0</v>
      </c>
      <c r="F4" s="22">
        <v>0</v>
      </c>
      <c r="G4" s="42">
        <v>2.5000000000000001E-2</v>
      </c>
      <c r="H4" s="43">
        <f>SUM(E4*G4)</f>
        <v>0</v>
      </c>
      <c r="I4" s="44">
        <f>E4-(E4*F4)</f>
        <v>0</v>
      </c>
      <c r="J4" s="42">
        <v>7.4999999999999997E-2</v>
      </c>
      <c r="K4" s="43">
        <f>SUM(I4*J4)</f>
        <v>0</v>
      </c>
      <c r="L4" s="45">
        <f>SUM(H4+K4)</f>
        <v>0</v>
      </c>
      <c r="M4" s="45">
        <f>SUM(L4*550)</f>
        <v>0</v>
      </c>
    </row>
    <row r="5" spans="2:15" ht="122.25" customHeight="1" thickBot="1" x14ac:dyDescent="0.4">
      <c r="B5" s="18">
        <v>2</v>
      </c>
      <c r="C5" s="17" t="s">
        <v>23</v>
      </c>
      <c r="D5" s="46" t="s">
        <v>24</v>
      </c>
      <c r="E5" s="21">
        <v>0</v>
      </c>
      <c r="F5" s="23">
        <v>0</v>
      </c>
      <c r="G5" s="42">
        <v>7.4999999999999997E-2</v>
      </c>
      <c r="H5" s="43">
        <f t="shared" ref="H5:H7" si="0">SUM(E5*G5)</f>
        <v>0</v>
      </c>
      <c r="I5" s="44">
        <f t="shared" ref="I5:I7" si="1">E5-(E5*F5)</f>
        <v>0</v>
      </c>
      <c r="J5" s="42">
        <v>0.22500000000000001</v>
      </c>
      <c r="K5" s="43">
        <f t="shared" ref="K5:K7" si="2">SUM(I5*J5)</f>
        <v>0</v>
      </c>
      <c r="L5" s="45">
        <f t="shared" ref="L5:L7" si="3">SUM(H5+K5)</f>
        <v>0</v>
      </c>
      <c r="M5" s="45">
        <f>SUM(L5*550)</f>
        <v>0</v>
      </c>
    </row>
    <row r="6" spans="2:15" ht="122.25" customHeight="1" thickBot="1" x14ac:dyDescent="0.4">
      <c r="B6" s="18">
        <v>3</v>
      </c>
      <c r="C6" s="17" t="s">
        <v>25</v>
      </c>
      <c r="D6" s="46" t="s">
        <v>26</v>
      </c>
      <c r="E6" s="21">
        <v>0</v>
      </c>
      <c r="F6" s="23">
        <v>0</v>
      </c>
      <c r="G6" s="47">
        <v>0.05</v>
      </c>
      <c r="H6" s="43">
        <f t="shared" si="0"/>
        <v>0</v>
      </c>
      <c r="I6" s="44">
        <f>E6-(E6*F6)</f>
        <v>0</v>
      </c>
      <c r="J6" s="47">
        <v>0.15</v>
      </c>
      <c r="K6" s="43">
        <f t="shared" si="2"/>
        <v>0</v>
      </c>
      <c r="L6" s="45">
        <f t="shared" si="3"/>
        <v>0</v>
      </c>
      <c r="M6" s="45">
        <f>SUM(L6*550)</f>
        <v>0</v>
      </c>
    </row>
    <row r="7" spans="2:15" ht="122.25" customHeight="1" thickBot="1" x14ac:dyDescent="0.4">
      <c r="B7" s="18">
        <v>4</v>
      </c>
      <c r="C7" s="17" t="s">
        <v>27</v>
      </c>
      <c r="D7" s="46" t="s">
        <v>28</v>
      </c>
      <c r="E7" s="21">
        <v>0</v>
      </c>
      <c r="F7" s="23">
        <v>0</v>
      </c>
      <c r="G7" s="42">
        <v>2.5000000000000001E-2</v>
      </c>
      <c r="H7" s="43">
        <f t="shared" si="0"/>
        <v>0</v>
      </c>
      <c r="I7" s="44">
        <f t="shared" si="1"/>
        <v>0</v>
      </c>
      <c r="J7" s="42">
        <v>7.4999999999999997E-2</v>
      </c>
      <c r="K7" s="43">
        <f t="shared" si="2"/>
        <v>0</v>
      </c>
      <c r="L7" s="43">
        <f t="shared" si="3"/>
        <v>0</v>
      </c>
      <c r="M7" s="43">
        <f>SUM(L7*550)</f>
        <v>0</v>
      </c>
    </row>
    <row r="8" spans="2:15" ht="41.5" customHeight="1" x14ac:dyDescent="0.35">
      <c r="D8" s="48"/>
      <c r="E8" s="49"/>
      <c r="F8" s="48"/>
      <c r="G8" s="48"/>
      <c r="H8" s="48"/>
      <c r="I8" s="48"/>
      <c r="J8" s="48"/>
      <c r="K8" s="50" t="s">
        <v>29</v>
      </c>
      <c r="L8" s="48"/>
      <c r="M8" s="51">
        <f>SUM(M4:M7)</f>
        <v>0</v>
      </c>
      <c r="N8" s="50"/>
      <c r="O8" s="52"/>
    </row>
    <row r="9" spans="2:15" x14ac:dyDescent="0.35">
      <c r="B9" s="1" t="s">
        <v>30</v>
      </c>
      <c r="D9" s="48"/>
      <c r="E9" s="48"/>
      <c r="F9" s="48"/>
      <c r="G9" s="48"/>
      <c r="H9" s="48"/>
      <c r="I9" s="48"/>
      <c r="J9" s="48"/>
      <c r="K9" s="48"/>
      <c r="L9" s="48"/>
      <c r="M9" s="53">
        <f>M8</f>
        <v>0</v>
      </c>
      <c r="N9" s="48"/>
      <c r="O9" s="48"/>
    </row>
    <row r="10" spans="2:15" x14ac:dyDescent="0.35">
      <c r="B10" s="1" t="s">
        <v>93</v>
      </c>
    </row>
    <row r="11" spans="2:15" x14ac:dyDescent="0.35">
      <c r="M11" s="54"/>
    </row>
  </sheetData>
  <sheetProtection algorithmName="SHA-512" hashValue="M6+kwV3jAhmGhgE/E1C3Zz2LDvyo1jx730Puwbcu8Ub6ARh0/8f5fbf0yFI9kAbx5zjjniLt1IHg6lhQXsvuSQ==" saltValue="jrbWb9oSeKtqzhpCkVEvhQ==" spinCount="100000" sheet="1" objects="1" scenarios="1" selectLockedCells="1"/>
  <mergeCells count="1">
    <mergeCell ref="G1:H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D1743-EC15-4004-BD97-226C4675DF8D}">
  <dimension ref="A2:P104"/>
  <sheetViews>
    <sheetView topLeftCell="A5" workbookViewId="0">
      <selection activeCell="E7" sqref="E7"/>
    </sheetView>
  </sheetViews>
  <sheetFormatPr defaultColWidth="9.1796875" defaultRowHeight="14.5" x14ac:dyDescent="0.35"/>
  <cols>
    <col min="1" max="1" width="47.81640625" style="1" customWidth="1"/>
    <col min="2" max="2" width="45.54296875" style="1" customWidth="1"/>
    <col min="3" max="3" width="13.453125" style="1" customWidth="1"/>
    <col min="4" max="4" width="19.453125" style="1" customWidth="1"/>
    <col min="5" max="5" width="12.453125" style="1" customWidth="1"/>
    <col min="6" max="6" width="24.26953125" style="1" customWidth="1"/>
    <col min="7" max="7" width="9.1796875" style="1"/>
    <col min="8" max="8" width="11" style="1" customWidth="1"/>
    <col min="9" max="9" width="9.1796875" style="1"/>
    <col min="10" max="10" width="10.453125" style="1" customWidth="1"/>
    <col min="11" max="11" width="9.1796875" style="1"/>
    <col min="12" max="12" width="11" style="1" customWidth="1"/>
    <col min="13" max="13" width="9.1796875" style="1"/>
    <col min="14" max="14" width="10.453125" style="1" customWidth="1"/>
    <col min="15" max="15" width="9.1796875" style="1"/>
    <col min="16" max="16" width="16.81640625" style="1" customWidth="1"/>
    <col min="17" max="16384" width="9.1796875" style="1"/>
  </cols>
  <sheetData>
    <row r="2" spans="1:16" ht="101.5" customHeight="1" x14ac:dyDescent="0.35">
      <c r="A2" s="55" t="s">
        <v>80</v>
      </c>
      <c r="B2" s="56"/>
      <c r="C2" s="56"/>
    </row>
    <row r="3" spans="1:16" ht="22.5" customHeight="1" thickBot="1" x14ac:dyDescent="0.4">
      <c r="G3" s="57"/>
      <c r="H3" s="57"/>
      <c r="I3" s="57"/>
      <c r="J3" s="57"/>
      <c r="K3" s="57"/>
      <c r="L3" s="57"/>
      <c r="M3" s="57"/>
      <c r="N3" s="57"/>
    </row>
    <row r="4" spans="1:16" x14ac:dyDescent="0.35">
      <c r="A4" s="162" t="s">
        <v>31</v>
      </c>
      <c r="B4" s="162"/>
      <c r="C4" s="166"/>
      <c r="D4" s="167"/>
      <c r="E4" s="164"/>
      <c r="F4" s="165"/>
      <c r="G4" s="160"/>
      <c r="H4" s="160"/>
      <c r="I4" s="160"/>
      <c r="J4" s="160"/>
      <c r="K4" s="160"/>
      <c r="L4" s="160"/>
      <c r="M4" s="160"/>
      <c r="N4" s="160"/>
      <c r="O4" s="161"/>
      <c r="P4" s="161"/>
    </row>
    <row r="5" spans="1:16" ht="58.5" thickBot="1" x14ac:dyDescent="0.4">
      <c r="A5" s="163"/>
      <c r="B5" s="58" t="s">
        <v>77</v>
      </c>
      <c r="C5" s="59" t="s">
        <v>14</v>
      </c>
      <c r="D5" s="60" t="s">
        <v>81</v>
      </c>
      <c r="E5" s="60" t="s">
        <v>32</v>
      </c>
      <c r="F5" s="61" t="s">
        <v>33</v>
      </c>
      <c r="G5" s="62"/>
      <c r="H5" s="62"/>
      <c r="I5" s="62"/>
      <c r="J5" s="62"/>
      <c r="K5" s="62"/>
      <c r="L5" s="62"/>
      <c r="M5" s="62"/>
      <c r="N5" s="62"/>
      <c r="O5" s="62"/>
      <c r="P5" s="62"/>
    </row>
    <row r="6" spans="1:16" s="67" customFormat="1" ht="24" customHeight="1" x14ac:dyDescent="0.35">
      <c r="A6" s="169" t="s">
        <v>96</v>
      </c>
      <c r="B6" s="94" t="s">
        <v>73</v>
      </c>
      <c r="C6" s="28" t="s">
        <v>69</v>
      </c>
      <c r="D6" s="63">
        <f>IF(TRIM(C6)="Director Level Professional / Partner", 'Staff Day Rates (A)'!$I$4,
 IF(TRIM(C6)="Senior Professional", 'Staff Day Rates (A)'!$I$5,
 IF(TRIM(C6)="Professional", 'Staff Day Rates (A)'!$I$6,
 IF(TRIM(C6)="Junior or Graduate Professional", 'Staff Day Rates (A)'!$I$7,
 IF(TRIM(C6)="State Grade", 0, "")))))</f>
        <v>0</v>
      </c>
      <c r="E6" s="95">
        <v>0</v>
      </c>
      <c r="F6" s="64">
        <f>SUM(D6*E6)</f>
        <v>0</v>
      </c>
      <c r="G6" s="65"/>
      <c r="H6" s="66"/>
      <c r="I6" s="65"/>
      <c r="J6" s="66"/>
      <c r="K6" s="65"/>
      <c r="L6" s="66"/>
      <c r="M6" s="65"/>
      <c r="N6" s="66"/>
      <c r="O6" s="66"/>
      <c r="P6" s="66"/>
    </row>
    <row r="7" spans="1:16" s="67" customFormat="1" ht="24" customHeight="1" x14ac:dyDescent="0.35">
      <c r="A7" s="169"/>
      <c r="B7" s="94" t="s">
        <v>73</v>
      </c>
      <c r="C7" s="28" t="s">
        <v>69</v>
      </c>
      <c r="D7" s="63">
        <f>IF(TRIM(C7)="Director Level Professional / Partner", 'Staff Day Rates (A)'!$I$4,
 IF(TRIM(C7)="Senior Professional", 'Staff Day Rates (A)'!$I$5,
 IF(TRIM(C7)="Professional", 'Staff Day Rates (A)'!$I$6,
 IF(TRIM(C7)="Junior or Graduate Professional", 'Staff Day Rates (A)'!$I$7,
 IF(TRIM(C7)="State Grade", 0, "")))))</f>
        <v>0</v>
      </c>
      <c r="E7" s="96">
        <v>0</v>
      </c>
      <c r="F7" s="68">
        <f t="shared" ref="F7:F23" si="0">SUM(D7*E7)</f>
        <v>0</v>
      </c>
      <c r="G7" s="65"/>
      <c r="H7" s="66"/>
      <c r="I7" s="65"/>
      <c r="J7" s="66"/>
      <c r="K7" s="65"/>
      <c r="L7" s="66"/>
      <c r="M7" s="65"/>
      <c r="N7" s="66"/>
      <c r="O7" s="66"/>
      <c r="P7" s="66"/>
    </row>
    <row r="8" spans="1:16" s="67" customFormat="1" ht="24" customHeight="1" x14ac:dyDescent="0.35">
      <c r="A8" s="169"/>
      <c r="B8" s="94" t="s">
        <v>73</v>
      </c>
      <c r="C8" s="28" t="s">
        <v>69</v>
      </c>
      <c r="D8" s="63">
        <f>IF(TRIM(C8)="Director Level Professional / Partner", 'Staff Day Rates (A)'!$I$4,
 IF(TRIM(C8)="Senior Professional", 'Staff Day Rates (A)'!$I$5,
 IF(TRIM(C8)="Professional", 'Staff Day Rates (A)'!$I$6,
 IF(TRIM(C8)="Junior or Graduate Professional", 'Staff Day Rates (A)'!$I$7,
 IF(TRIM(C8)="State Grade", 0, "")))))</f>
        <v>0</v>
      </c>
      <c r="E8" s="96">
        <v>0</v>
      </c>
      <c r="F8" s="68">
        <f t="shared" si="0"/>
        <v>0</v>
      </c>
      <c r="G8" s="65"/>
      <c r="H8" s="66"/>
      <c r="I8" s="65"/>
      <c r="J8" s="66"/>
      <c r="K8" s="65"/>
      <c r="L8" s="66"/>
      <c r="M8" s="65"/>
      <c r="N8" s="66"/>
      <c r="O8" s="66"/>
      <c r="P8" s="66"/>
    </row>
    <row r="9" spans="1:16" s="67" customFormat="1" ht="24" customHeight="1" x14ac:dyDescent="0.35">
      <c r="A9" s="169"/>
      <c r="B9" s="94" t="s">
        <v>73</v>
      </c>
      <c r="C9" s="28" t="s">
        <v>69</v>
      </c>
      <c r="D9" s="63">
        <f>IF(TRIM(C9)="Director Level Professional / Partner", 'Staff Day Rates (A)'!$I$4,
 IF(TRIM(C9)="Senior Professional", 'Staff Day Rates (A)'!$I$5,
 IF(TRIM(C9)="Professional", 'Staff Day Rates (A)'!$I$6,
 IF(TRIM(C9)="Junior or Graduate Professional", 'Staff Day Rates (A)'!$I$7,
 IF(TRIM(C9)="State Grade", 0, "")))))</f>
        <v>0</v>
      </c>
      <c r="E9" s="96">
        <v>0</v>
      </c>
      <c r="F9" s="68">
        <f t="shared" si="0"/>
        <v>0</v>
      </c>
      <c r="G9" s="65"/>
      <c r="H9" s="66"/>
      <c r="I9" s="65"/>
      <c r="J9" s="66"/>
      <c r="K9" s="65"/>
      <c r="L9" s="66"/>
      <c r="M9" s="65"/>
      <c r="N9" s="66"/>
      <c r="O9" s="66"/>
      <c r="P9" s="66"/>
    </row>
    <row r="10" spans="1:16" s="67" customFormat="1" ht="24" customHeight="1" x14ac:dyDescent="0.35">
      <c r="A10" s="69"/>
      <c r="B10" s="94" t="s">
        <v>73</v>
      </c>
      <c r="C10" s="28" t="s">
        <v>69</v>
      </c>
      <c r="D10" s="63">
        <f>IF(TRIM(C10)="Director Level Professional / Partner", 'Staff Day Rates (A)'!$I$4,
 IF(TRIM(C10)="Senior Professional", 'Staff Day Rates (A)'!$I$5,
 IF(TRIM(C10)="Professional", 'Staff Day Rates (A)'!$I$6,
 IF(TRIM(C10)="Junior or Graduate Professional", 'Staff Day Rates (A)'!$I$7,
 IF(TRIM(C10)="State Grade", 0, "")))))</f>
        <v>0</v>
      </c>
      <c r="E10" s="96">
        <v>0</v>
      </c>
      <c r="F10" s="68">
        <f t="shared" ref="F10:F15" si="1">SUM(D10*E10)</f>
        <v>0</v>
      </c>
      <c r="G10" s="65"/>
      <c r="H10" s="66"/>
      <c r="I10" s="65"/>
      <c r="J10" s="66"/>
      <c r="K10" s="65"/>
      <c r="L10" s="66"/>
      <c r="M10" s="65"/>
      <c r="N10" s="66"/>
      <c r="O10" s="66"/>
      <c r="P10" s="66"/>
    </row>
    <row r="11" spans="1:16" s="67" customFormat="1" ht="24" customHeight="1" x14ac:dyDescent="0.35">
      <c r="A11" s="69"/>
      <c r="B11" s="94" t="s">
        <v>73</v>
      </c>
      <c r="C11" s="28" t="s">
        <v>69</v>
      </c>
      <c r="D11" s="63">
        <f>IF(TRIM(C11)="Director Level Professional / Partner", 'Staff Day Rates (A)'!$I$4,
 IF(TRIM(C11)="Senior Professional", 'Staff Day Rates (A)'!$I$5,
 IF(TRIM(C11)="Professional", 'Staff Day Rates (A)'!$I$6,
 IF(TRIM(C11)="Junior or Graduate Professional", 'Staff Day Rates (A)'!$I$7,
 IF(TRIM(C11)="State Grade", 0, "")))))</f>
        <v>0</v>
      </c>
      <c r="E11" s="96">
        <v>0</v>
      </c>
      <c r="F11" s="68">
        <f t="shared" si="1"/>
        <v>0</v>
      </c>
      <c r="G11" s="65"/>
      <c r="H11" s="66"/>
      <c r="I11" s="65"/>
      <c r="J11" s="66"/>
      <c r="K11" s="65"/>
      <c r="L11" s="66"/>
      <c r="M11" s="65"/>
      <c r="N11" s="66"/>
      <c r="O11" s="66"/>
      <c r="P11" s="66"/>
    </row>
    <row r="12" spans="1:16" s="67" customFormat="1" ht="24" customHeight="1" x14ac:dyDescent="0.35">
      <c r="A12" s="69"/>
      <c r="B12" s="94" t="s">
        <v>73</v>
      </c>
      <c r="C12" s="28" t="s">
        <v>69</v>
      </c>
      <c r="D12" s="63">
        <f>IF(TRIM(C12)="Director Level Professional / Partner", 'Staff Day Rates (A)'!$I$4,
 IF(TRIM(C12)="Senior Professional", 'Staff Day Rates (A)'!$I$5,
 IF(TRIM(C12)="Professional", 'Staff Day Rates (A)'!$I$6,
 IF(TRIM(C12)="Junior or Graduate Professional", 'Staff Day Rates (A)'!$I$7,
 IF(TRIM(C12)="State Grade", 0, "")))))</f>
        <v>0</v>
      </c>
      <c r="E12" s="96">
        <v>0</v>
      </c>
      <c r="F12" s="68">
        <f t="shared" si="1"/>
        <v>0</v>
      </c>
      <c r="G12" s="65"/>
      <c r="H12" s="66"/>
      <c r="I12" s="65"/>
      <c r="J12" s="66"/>
      <c r="K12" s="65"/>
      <c r="L12" s="66"/>
      <c r="M12" s="65"/>
      <c r="N12" s="66"/>
      <c r="O12" s="66"/>
      <c r="P12" s="66"/>
    </row>
    <row r="13" spans="1:16" s="67" customFormat="1" ht="24" customHeight="1" x14ac:dyDescent="0.35">
      <c r="A13" s="69"/>
      <c r="B13" s="94" t="s">
        <v>73</v>
      </c>
      <c r="C13" s="28" t="s">
        <v>69</v>
      </c>
      <c r="D13" s="63">
        <f>IF(TRIM(C13)="Director Level Professional / Partner", 'Staff Day Rates (A)'!$I$4,
 IF(TRIM(C13)="Senior Professional", 'Staff Day Rates (A)'!$I$5,
 IF(TRIM(C13)="Professional", 'Staff Day Rates (A)'!$I$6,
 IF(TRIM(C13)="Junior or Graduate Professional", 'Staff Day Rates (A)'!$I$7,
 IF(TRIM(C13)="State Grade", 0, "")))))</f>
        <v>0</v>
      </c>
      <c r="E13" s="96">
        <v>0</v>
      </c>
      <c r="F13" s="68">
        <f t="shared" si="1"/>
        <v>0</v>
      </c>
      <c r="G13" s="65"/>
      <c r="H13" s="66"/>
      <c r="I13" s="65"/>
      <c r="J13" s="66"/>
      <c r="K13" s="65"/>
      <c r="L13" s="66"/>
      <c r="M13" s="65"/>
      <c r="N13" s="66"/>
      <c r="O13" s="66"/>
      <c r="P13" s="66"/>
    </row>
    <row r="14" spans="1:16" s="67" customFormat="1" ht="24" customHeight="1" x14ac:dyDescent="0.35">
      <c r="A14" s="69"/>
      <c r="B14" s="94" t="s">
        <v>73</v>
      </c>
      <c r="C14" s="28" t="s">
        <v>69</v>
      </c>
      <c r="D14" s="63">
        <f>IF(TRIM(C14)="Director Level Professional / Partner", 'Staff Day Rates (A)'!$I$4,
 IF(TRIM(C14)="Senior Professional", 'Staff Day Rates (A)'!$I$5,
 IF(TRIM(C14)="Professional", 'Staff Day Rates (A)'!$I$6,
 IF(TRIM(C14)="Junior or Graduate Professional", 'Staff Day Rates (A)'!$I$7,
 IF(TRIM(C14)="State Grade", 0, "")))))</f>
        <v>0</v>
      </c>
      <c r="E14" s="96">
        <v>0</v>
      </c>
      <c r="F14" s="68">
        <f t="shared" si="1"/>
        <v>0</v>
      </c>
      <c r="G14" s="65"/>
      <c r="H14" s="66"/>
      <c r="I14" s="65"/>
      <c r="J14" s="66"/>
      <c r="K14" s="65"/>
      <c r="L14" s="66"/>
      <c r="M14" s="65"/>
      <c r="N14" s="66"/>
      <c r="O14" s="66"/>
      <c r="P14" s="66"/>
    </row>
    <row r="15" spans="1:16" s="67" customFormat="1" ht="24" customHeight="1" x14ac:dyDescent="0.35">
      <c r="A15" s="69"/>
      <c r="B15" s="94" t="s">
        <v>73</v>
      </c>
      <c r="C15" s="28" t="s">
        <v>69</v>
      </c>
      <c r="D15" s="63">
        <f>IF(TRIM(C15)="Director Level Professional / Partner", 'Staff Day Rates (A)'!$I$4,
 IF(TRIM(C15)="Senior Professional", 'Staff Day Rates (A)'!$I$5,
 IF(TRIM(C15)="Professional", 'Staff Day Rates (A)'!$I$6,
 IF(TRIM(C15)="Junior or Graduate Professional", 'Staff Day Rates (A)'!$I$7,
 IF(TRIM(C15)="State Grade", 0, "")))))</f>
        <v>0</v>
      </c>
      <c r="E15" s="96">
        <v>0</v>
      </c>
      <c r="F15" s="68">
        <f t="shared" si="1"/>
        <v>0</v>
      </c>
      <c r="G15" s="65"/>
      <c r="H15" s="66"/>
      <c r="I15" s="65"/>
      <c r="J15" s="66"/>
      <c r="K15" s="65"/>
      <c r="L15" s="66"/>
      <c r="M15" s="65"/>
      <c r="N15" s="66"/>
      <c r="O15" s="66"/>
      <c r="P15" s="66"/>
    </row>
    <row r="16" spans="1:16" s="67" customFormat="1" ht="24" customHeight="1" x14ac:dyDescent="0.35">
      <c r="A16" s="69"/>
      <c r="B16" s="94" t="s">
        <v>73</v>
      </c>
      <c r="C16" s="28" t="s">
        <v>69</v>
      </c>
      <c r="D16" s="63">
        <f>IF(TRIM(C16)="Director Level Professional / Partner", 'Staff Day Rates (A)'!$I$4,
 IF(TRIM(C16)="Senior Professional", 'Staff Day Rates (A)'!$I$5,
 IF(TRIM(C16)="Professional", 'Staff Day Rates (A)'!$I$6,
 IF(TRIM(C16)="Junior or Graduate Professional", 'Staff Day Rates (A)'!$I$7,
 IF(TRIM(C16)="State Grade", 0, "")))))</f>
        <v>0</v>
      </c>
      <c r="E16" s="96">
        <v>0</v>
      </c>
      <c r="F16" s="68">
        <f t="shared" si="0"/>
        <v>0</v>
      </c>
      <c r="G16" s="65"/>
      <c r="H16" s="66"/>
      <c r="I16" s="65"/>
      <c r="J16" s="66"/>
      <c r="K16" s="65"/>
      <c r="L16" s="66"/>
      <c r="M16" s="65"/>
      <c r="N16" s="66"/>
      <c r="O16" s="66"/>
      <c r="P16" s="66"/>
    </row>
    <row r="17" spans="1:16" s="67" customFormat="1" ht="24" customHeight="1" x14ac:dyDescent="0.35">
      <c r="A17" s="69"/>
      <c r="B17" s="94" t="s">
        <v>73</v>
      </c>
      <c r="C17" s="28" t="s">
        <v>69</v>
      </c>
      <c r="D17" s="63">
        <f>IF(TRIM(C17)="Director Level Professional / Partner", 'Staff Day Rates (A)'!$I$4,
 IF(TRIM(C17)="Senior Professional", 'Staff Day Rates (A)'!$I$5,
 IF(TRIM(C17)="Professional", 'Staff Day Rates (A)'!$I$6,
 IF(TRIM(C17)="Junior or Graduate Professional", 'Staff Day Rates (A)'!$I$7,
 IF(TRIM(C17)="State Grade", 0, "")))))</f>
        <v>0</v>
      </c>
      <c r="E17" s="96">
        <v>0</v>
      </c>
      <c r="F17" s="68">
        <f t="shared" si="0"/>
        <v>0</v>
      </c>
      <c r="G17" s="65"/>
      <c r="H17" s="66"/>
      <c r="I17" s="65"/>
      <c r="J17" s="66"/>
      <c r="K17" s="65"/>
      <c r="L17" s="66"/>
      <c r="M17" s="65"/>
      <c r="N17" s="66"/>
      <c r="O17" s="66"/>
      <c r="P17" s="66"/>
    </row>
    <row r="18" spans="1:16" s="67" customFormat="1" ht="24" customHeight="1" x14ac:dyDescent="0.35">
      <c r="A18" s="69"/>
      <c r="B18" s="94" t="s">
        <v>73</v>
      </c>
      <c r="C18" s="28" t="s">
        <v>69</v>
      </c>
      <c r="D18" s="63">
        <f>IF(TRIM(C18)="Director Level Professional / Partner", 'Staff Day Rates (A)'!$I$4,
 IF(TRIM(C18)="Senior Professional", 'Staff Day Rates (A)'!$I$5,
 IF(TRIM(C18)="Professional", 'Staff Day Rates (A)'!$I$6,
 IF(TRIM(C18)="Junior or Graduate Professional", 'Staff Day Rates (A)'!$I$7,
 IF(TRIM(C18)="State Grade", 0, "")))))</f>
        <v>0</v>
      </c>
      <c r="E18" s="96">
        <v>0</v>
      </c>
      <c r="F18" s="68">
        <f t="shared" si="0"/>
        <v>0</v>
      </c>
      <c r="G18" s="65"/>
      <c r="H18" s="66"/>
      <c r="I18" s="65"/>
      <c r="J18" s="66"/>
      <c r="K18" s="65"/>
      <c r="L18" s="66"/>
      <c r="M18" s="65"/>
      <c r="N18" s="66"/>
      <c r="O18" s="66"/>
      <c r="P18" s="66"/>
    </row>
    <row r="19" spans="1:16" s="67" customFormat="1" ht="24" customHeight="1" x14ac:dyDescent="0.35">
      <c r="A19" s="69"/>
      <c r="B19" s="94" t="s">
        <v>73</v>
      </c>
      <c r="C19" s="28" t="s">
        <v>69</v>
      </c>
      <c r="D19" s="63">
        <f>IF(TRIM(C19)="Director Level Professional / Partner", 'Staff Day Rates (A)'!$I$4,
 IF(TRIM(C19)="Senior Professional", 'Staff Day Rates (A)'!$I$5,
 IF(TRIM(C19)="Professional", 'Staff Day Rates (A)'!$I$6,
 IF(TRIM(C19)="Junior or Graduate Professional", 'Staff Day Rates (A)'!$I$7,
 IF(TRIM(C19)="State Grade", 0, "")))))</f>
        <v>0</v>
      </c>
      <c r="E19" s="96">
        <v>0</v>
      </c>
      <c r="F19" s="68">
        <f t="shared" si="0"/>
        <v>0</v>
      </c>
      <c r="G19" s="65"/>
      <c r="H19" s="66"/>
      <c r="I19" s="65"/>
      <c r="J19" s="66"/>
      <c r="K19" s="65"/>
      <c r="L19" s="66"/>
      <c r="M19" s="65"/>
      <c r="N19" s="66"/>
      <c r="O19" s="66"/>
      <c r="P19" s="66"/>
    </row>
    <row r="20" spans="1:16" ht="24" customHeight="1" x14ac:dyDescent="0.35">
      <c r="A20" s="70"/>
      <c r="B20" s="94" t="s">
        <v>73</v>
      </c>
      <c r="C20" s="28" t="s">
        <v>69</v>
      </c>
      <c r="D20" s="63">
        <f>IF(TRIM(C20)="Director Level Professional / Partner", 'Staff Day Rates (A)'!$I$4,
 IF(TRIM(C20)="Senior Professional", 'Staff Day Rates (A)'!$I$5,
 IF(TRIM(C20)="Professional", 'Staff Day Rates (A)'!$I$6,
 IF(TRIM(C20)="Junior or Graduate Professional", 'Staff Day Rates (A)'!$I$7,
 IF(TRIM(C20)="State Grade", 0, "")))))</f>
        <v>0</v>
      </c>
      <c r="E20" s="97">
        <v>0</v>
      </c>
      <c r="F20" s="68">
        <f t="shared" si="0"/>
        <v>0</v>
      </c>
      <c r="G20" s="33"/>
      <c r="H20" s="71"/>
      <c r="I20" s="33"/>
      <c r="J20" s="71"/>
      <c r="K20" s="33"/>
      <c r="L20" s="71"/>
      <c r="M20" s="33"/>
      <c r="N20" s="71"/>
      <c r="O20" s="71"/>
      <c r="P20" s="71"/>
    </row>
    <row r="21" spans="1:16" ht="24" customHeight="1" x14ac:dyDescent="0.35">
      <c r="A21" s="70"/>
      <c r="B21" s="94" t="s">
        <v>73</v>
      </c>
      <c r="C21" s="28" t="s">
        <v>69</v>
      </c>
      <c r="D21" s="63">
        <f>IF(TRIM(C21)="Director Level Professional / Partner", 'Staff Day Rates (A)'!$I$4,
 IF(TRIM(C21)="Senior Professional", 'Staff Day Rates (A)'!$I$5,
 IF(TRIM(C21)="Professional", 'Staff Day Rates (A)'!$I$6,
 IF(TRIM(C21)="Junior or Graduate Professional", 'Staff Day Rates (A)'!$I$7,
 IF(TRIM(C21)="State Grade", 0, "")))))</f>
        <v>0</v>
      </c>
      <c r="E21" s="97">
        <v>0</v>
      </c>
      <c r="F21" s="68">
        <f t="shared" si="0"/>
        <v>0</v>
      </c>
      <c r="G21" s="33"/>
      <c r="H21" s="71"/>
      <c r="I21" s="33"/>
      <c r="J21" s="71"/>
      <c r="K21" s="33"/>
      <c r="L21" s="71"/>
      <c r="M21" s="33"/>
      <c r="N21" s="71"/>
      <c r="O21" s="71"/>
      <c r="P21" s="71"/>
    </row>
    <row r="22" spans="1:16" ht="24" customHeight="1" x14ac:dyDescent="0.35">
      <c r="A22" s="70"/>
      <c r="B22" s="94" t="s">
        <v>73</v>
      </c>
      <c r="C22" s="28" t="s">
        <v>69</v>
      </c>
      <c r="D22" s="63">
        <f>IF(TRIM(C22)="Director Level Professional / Partner", 'Staff Day Rates (A)'!$I$4,
 IF(TRIM(C22)="Senior Professional", 'Staff Day Rates (A)'!$I$5,
 IF(TRIM(C22)="Professional", 'Staff Day Rates (A)'!$I$6,
 IF(TRIM(C22)="Junior or Graduate Professional", 'Staff Day Rates (A)'!$I$7,
 IF(TRIM(C22)="State Grade", 0, "")))))</f>
        <v>0</v>
      </c>
      <c r="E22" s="97">
        <v>0</v>
      </c>
      <c r="F22" s="68">
        <f t="shared" si="0"/>
        <v>0</v>
      </c>
      <c r="G22" s="33"/>
      <c r="H22" s="71"/>
      <c r="I22" s="33"/>
      <c r="J22" s="71"/>
      <c r="K22" s="33"/>
      <c r="L22" s="71"/>
      <c r="M22" s="33"/>
      <c r="N22" s="71"/>
      <c r="O22" s="71"/>
      <c r="P22" s="71"/>
    </row>
    <row r="23" spans="1:16" ht="24" customHeight="1" x14ac:dyDescent="0.35">
      <c r="A23" s="70"/>
      <c r="B23" s="94" t="s">
        <v>73</v>
      </c>
      <c r="C23" s="28" t="s">
        <v>69</v>
      </c>
      <c r="D23" s="63">
        <f>IF(TRIM(C23)="Director Level Professional / Partner", 'Staff Day Rates (A)'!$I$4,
 IF(TRIM(C23)="Senior Professional", 'Staff Day Rates (A)'!$I$5,
 IF(TRIM(C23)="Professional", 'Staff Day Rates (A)'!$I$6,
 IF(TRIM(C23)="Junior or Graduate Professional", 'Staff Day Rates (A)'!$I$7,
 IF(TRIM(C23)="State Grade", 0, "")))))</f>
        <v>0</v>
      </c>
      <c r="E23" s="97">
        <v>0</v>
      </c>
      <c r="F23" s="68">
        <f t="shared" si="0"/>
        <v>0</v>
      </c>
      <c r="G23" s="33"/>
      <c r="H23" s="71"/>
      <c r="I23" s="33"/>
      <c r="J23" s="71"/>
      <c r="K23" s="33"/>
      <c r="L23" s="71"/>
      <c r="M23" s="33"/>
      <c r="N23" s="71"/>
      <c r="O23" s="71"/>
      <c r="P23" s="71"/>
    </row>
    <row r="24" spans="1:16" ht="24" customHeight="1" thickBot="1" x14ac:dyDescent="0.4">
      <c r="A24" s="72"/>
      <c r="B24" s="73"/>
      <c r="C24" s="74"/>
      <c r="D24" s="75"/>
      <c r="E24" s="76" t="s">
        <v>34</v>
      </c>
      <c r="F24" s="77">
        <f>SUM(F6:F23)</f>
        <v>0</v>
      </c>
      <c r="G24" s="33"/>
      <c r="H24" s="71"/>
      <c r="I24" s="33"/>
      <c r="J24" s="71"/>
      <c r="K24" s="33"/>
      <c r="L24" s="71"/>
      <c r="M24" s="33"/>
      <c r="N24" s="71"/>
      <c r="O24" s="71"/>
      <c r="P24" s="71"/>
    </row>
    <row r="25" spans="1:16" ht="23.25" customHeight="1" x14ac:dyDescent="0.35">
      <c r="A25" s="170" t="s">
        <v>95</v>
      </c>
      <c r="B25" s="94" t="s">
        <v>73</v>
      </c>
      <c r="C25" s="28" t="s">
        <v>69</v>
      </c>
      <c r="D25" s="63">
        <f>IF(TRIM(C25)="Director Level Professional / Partner", 'Staff Day Rates (A)'!$I$4,
 IF(TRIM(C25)="Senior Professional", 'Staff Day Rates (A)'!$I$5,
 IF(TRIM(C25)="Professional", 'Staff Day Rates (A)'!$I$6,
 IF(TRIM(C25)="Junior or Graduate Professional", 'Staff Day Rates (A)'!$I$7,
 IF(TRIM(C25)="State Grade", 0, "")))))</f>
        <v>0</v>
      </c>
      <c r="E25" s="95">
        <v>0</v>
      </c>
      <c r="F25" s="64">
        <f t="shared" ref="F25:F41" si="2">SUM(D25*E25)</f>
        <v>0</v>
      </c>
      <c r="G25" s="33"/>
      <c r="H25" s="71"/>
      <c r="I25" s="33"/>
      <c r="J25" s="71"/>
      <c r="K25" s="33"/>
      <c r="L25" s="71"/>
      <c r="M25" s="33"/>
      <c r="N25" s="71"/>
      <c r="O25" s="71"/>
      <c r="P25" s="71"/>
    </row>
    <row r="26" spans="1:16" ht="24.75" customHeight="1" x14ac:dyDescent="0.35">
      <c r="A26" s="170"/>
      <c r="B26" s="94" t="s">
        <v>73</v>
      </c>
      <c r="C26" s="28" t="s">
        <v>69</v>
      </c>
      <c r="D26" s="63">
        <f>IF(TRIM(C26)="Director Level Professional / Partner", 'Staff Day Rates (A)'!$I$4,
 IF(TRIM(C26)="Senior Professional", 'Staff Day Rates (A)'!$I$5,
 IF(TRIM(C26)="Professional", 'Staff Day Rates (A)'!$I$6,
 IF(TRIM(C26)="Junior or Graduate Professional", 'Staff Day Rates (A)'!$I$7,
 IF(TRIM(C26)="State Grade", 0, "")))))</f>
        <v>0</v>
      </c>
      <c r="E26" s="96">
        <v>0</v>
      </c>
      <c r="F26" s="68">
        <f t="shared" si="2"/>
        <v>0</v>
      </c>
      <c r="G26" s="33"/>
      <c r="H26" s="71"/>
      <c r="I26" s="33"/>
      <c r="J26" s="71"/>
      <c r="K26" s="33"/>
      <c r="L26" s="71"/>
      <c r="M26" s="33"/>
      <c r="N26" s="71"/>
      <c r="O26" s="71"/>
      <c r="P26" s="71"/>
    </row>
    <row r="27" spans="1:16" ht="24.75" customHeight="1" x14ac:dyDescent="0.35">
      <c r="A27" s="170"/>
      <c r="B27" s="94" t="s">
        <v>73</v>
      </c>
      <c r="C27" s="28" t="s">
        <v>69</v>
      </c>
      <c r="D27" s="63">
        <f>IF(TRIM(C27)="Director Level Professional / Partner", 'Staff Day Rates (A)'!$I$4,
 IF(TRIM(C27)="Senior Professional", 'Staff Day Rates (A)'!$I$5,
 IF(TRIM(C27)="Professional", 'Staff Day Rates (A)'!$I$6,
 IF(TRIM(C27)="Junior or Graduate Professional", 'Staff Day Rates (A)'!$I$7,
 IF(TRIM(C27)="State Grade", 0, "")))))</f>
        <v>0</v>
      </c>
      <c r="E27" s="96">
        <v>0</v>
      </c>
      <c r="F27" s="68">
        <f t="shared" si="2"/>
        <v>0</v>
      </c>
      <c r="G27" s="33"/>
      <c r="H27" s="71"/>
      <c r="I27" s="33"/>
      <c r="J27" s="71"/>
      <c r="K27" s="33"/>
      <c r="L27" s="71"/>
      <c r="M27" s="33"/>
      <c r="N27" s="71"/>
      <c r="O27" s="71"/>
      <c r="P27" s="71"/>
    </row>
    <row r="28" spans="1:16" ht="24.75" customHeight="1" x14ac:dyDescent="0.35">
      <c r="A28" s="170"/>
      <c r="B28" s="94" t="s">
        <v>73</v>
      </c>
      <c r="C28" s="28" t="s">
        <v>69</v>
      </c>
      <c r="D28" s="63">
        <f>IF(TRIM(C28)="Director Level Professional / Partner", 'Staff Day Rates (A)'!$I$4,
 IF(TRIM(C28)="Senior Professional", 'Staff Day Rates (A)'!$I$5,
 IF(TRIM(C28)="Professional", 'Staff Day Rates (A)'!$I$6,
 IF(TRIM(C28)="Junior or Graduate Professional", 'Staff Day Rates (A)'!$I$7,
 IF(TRIM(C28)="State Grade", 0, "")))))</f>
        <v>0</v>
      </c>
      <c r="E28" s="96">
        <v>0</v>
      </c>
      <c r="F28" s="68">
        <f t="shared" si="2"/>
        <v>0</v>
      </c>
      <c r="G28" s="33"/>
      <c r="H28" s="71"/>
      <c r="I28" s="33"/>
      <c r="J28" s="71"/>
      <c r="K28" s="33"/>
      <c r="L28" s="71"/>
      <c r="M28" s="33"/>
      <c r="N28" s="71"/>
      <c r="O28" s="71"/>
      <c r="P28" s="71"/>
    </row>
    <row r="29" spans="1:16" ht="24.75" customHeight="1" x14ac:dyDescent="0.35">
      <c r="A29" s="78"/>
      <c r="B29" s="94" t="s">
        <v>73</v>
      </c>
      <c r="C29" s="28" t="s">
        <v>69</v>
      </c>
      <c r="D29" s="63">
        <f>IF(TRIM(C29)="Director Level Professional / Partner", 'Staff Day Rates (A)'!$I$4,
 IF(TRIM(C29)="Senior Professional", 'Staff Day Rates (A)'!$I$5,
 IF(TRIM(C29)="Professional", 'Staff Day Rates (A)'!$I$6,
 IF(TRIM(C29)="Junior or Graduate Professional", 'Staff Day Rates (A)'!$I$7,
 IF(TRIM(C29)="State Grade", 0, "")))))</f>
        <v>0</v>
      </c>
      <c r="E29" s="96">
        <v>0</v>
      </c>
      <c r="F29" s="68">
        <f t="shared" si="2"/>
        <v>0</v>
      </c>
      <c r="G29" s="33"/>
      <c r="H29" s="71"/>
      <c r="I29" s="33"/>
      <c r="J29" s="71"/>
      <c r="K29" s="33"/>
      <c r="L29" s="71"/>
      <c r="M29" s="33"/>
      <c r="N29" s="71"/>
      <c r="O29" s="71"/>
      <c r="P29" s="71"/>
    </row>
    <row r="30" spans="1:16" ht="24.75" customHeight="1" x14ac:dyDescent="0.35">
      <c r="A30" s="78"/>
      <c r="B30" s="94" t="s">
        <v>73</v>
      </c>
      <c r="C30" s="28" t="s">
        <v>69</v>
      </c>
      <c r="D30" s="63">
        <f>IF(TRIM(C30)="Director Level Professional / Partner", 'Staff Day Rates (A)'!$I$4,
 IF(TRIM(C30)="Senior Professional", 'Staff Day Rates (A)'!$I$5,
 IF(TRIM(C30)="Professional", 'Staff Day Rates (A)'!$I$6,
 IF(TRIM(C30)="Junior or Graduate Professional", 'Staff Day Rates (A)'!$I$7,
 IF(TRIM(C30)="State Grade", 0, "")))))</f>
        <v>0</v>
      </c>
      <c r="E30" s="96">
        <v>0</v>
      </c>
      <c r="F30" s="68">
        <f t="shared" si="2"/>
        <v>0</v>
      </c>
      <c r="G30" s="33"/>
      <c r="H30" s="71"/>
      <c r="I30" s="33"/>
      <c r="J30" s="71"/>
      <c r="K30" s="33"/>
      <c r="L30" s="71"/>
      <c r="M30" s="33"/>
      <c r="N30" s="71"/>
      <c r="O30" s="71"/>
      <c r="P30" s="71"/>
    </row>
    <row r="31" spans="1:16" ht="24.75" customHeight="1" x14ac:dyDescent="0.35">
      <c r="A31" s="78"/>
      <c r="B31" s="94" t="s">
        <v>73</v>
      </c>
      <c r="C31" s="28" t="s">
        <v>69</v>
      </c>
      <c r="D31" s="63">
        <f>IF(TRIM(C31)="Director Level Professional / Partner", 'Staff Day Rates (A)'!$I$4,
 IF(TRIM(C31)="Senior Professional", 'Staff Day Rates (A)'!$I$5,
 IF(TRIM(C31)="Professional", 'Staff Day Rates (A)'!$I$6,
 IF(TRIM(C31)="Junior or Graduate Professional", 'Staff Day Rates (A)'!$I$7,
 IF(TRIM(C31)="State Grade", 0, "")))))</f>
        <v>0</v>
      </c>
      <c r="E31" s="96">
        <v>0</v>
      </c>
      <c r="F31" s="68">
        <f t="shared" si="2"/>
        <v>0</v>
      </c>
      <c r="G31" s="33"/>
      <c r="H31" s="71"/>
      <c r="I31" s="33"/>
      <c r="J31" s="71"/>
      <c r="K31" s="33"/>
      <c r="L31" s="71"/>
      <c r="M31" s="33"/>
      <c r="N31" s="71"/>
      <c r="O31" s="71"/>
      <c r="P31" s="71"/>
    </row>
    <row r="32" spans="1:16" ht="24.75" customHeight="1" x14ac:dyDescent="0.35">
      <c r="A32" s="78"/>
      <c r="B32" s="94" t="s">
        <v>73</v>
      </c>
      <c r="C32" s="28" t="s">
        <v>69</v>
      </c>
      <c r="D32" s="63">
        <f>IF(TRIM(C32)="Director Level Professional / Partner", 'Staff Day Rates (A)'!$I$4,
 IF(TRIM(C32)="Senior Professional", 'Staff Day Rates (A)'!$I$5,
 IF(TRIM(C32)="Professional", 'Staff Day Rates (A)'!$I$6,
 IF(TRIM(C32)="Junior or Graduate Professional", 'Staff Day Rates (A)'!$I$7,
 IF(TRIM(C32)="State Grade", 0, "")))))</f>
        <v>0</v>
      </c>
      <c r="E32" s="96">
        <v>0</v>
      </c>
      <c r="F32" s="68">
        <f t="shared" si="2"/>
        <v>0</v>
      </c>
      <c r="G32" s="33"/>
      <c r="H32" s="71"/>
      <c r="I32" s="33"/>
      <c r="J32" s="71"/>
      <c r="K32" s="33"/>
      <c r="L32" s="71"/>
      <c r="M32" s="33"/>
      <c r="N32" s="71"/>
      <c r="O32" s="71"/>
      <c r="P32" s="71"/>
    </row>
    <row r="33" spans="1:16" ht="24.75" customHeight="1" x14ac:dyDescent="0.35">
      <c r="A33" s="78"/>
      <c r="B33" s="94" t="s">
        <v>73</v>
      </c>
      <c r="C33" s="28" t="s">
        <v>69</v>
      </c>
      <c r="D33" s="63">
        <f>IF(TRIM(C33)="Director Level Professional / Partner", 'Staff Day Rates (A)'!$I$4,
 IF(TRIM(C33)="Senior Professional", 'Staff Day Rates (A)'!$I$5,
 IF(TRIM(C33)="Professional", 'Staff Day Rates (A)'!$I$6,
 IF(TRIM(C33)="Junior or Graduate Professional", 'Staff Day Rates (A)'!$I$7,
 IF(TRIM(C33)="State Grade", 0, "")))))</f>
        <v>0</v>
      </c>
      <c r="E33" s="96">
        <v>0</v>
      </c>
      <c r="F33" s="68">
        <f t="shared" si="2"/>
        <v>0</v>
      </c>
      <c r="G33" s="33"/>
      <c r="H33" s="71"/>
      <c r="I33" s="33"/>
      <c r="J33" s="71"/>
      <c r="K33" s="33"/>
      <c r="L33" s="71"/>
      <c r="M33" s="33"/>
      <c r="N33" s="71"/>
      <c r="O33" s="71"/>
      <c r="P33" s="71"/>
    </row>
    <row r="34" spans="1:16" ht="24.75" customHeight="1" x14ac:dyDescent="0.35">
      <c r="A34" s="78"/>
      <c r="B34" s="94" t="s">
        <v>73</v>
      </c>
      <c r="C34" s="28" t="s">
        <v>69</v>
      </c>
      <c r="D34" s="63">
        <f>IF(TRIM(C34)="Director Level Professional / Partner", 'Staff Day Rates (A)'!$I$4,
 IF(TRIM(C34)="Senior Professional", 'Staff Day Rates (A)'!$I$5,
 IF(TRIM(C34)="Professional", 'Staff Day Rates (A)'!$I$6,
 IF(TRIM(C34)="Junior or Graduate Professional", 'Staff Day Rates (A)'!$I$7,
 IF(TRIM(C34)="State Grade", 0, "")))))</f>
        <v>0</v>
      </c>
      <c r="E34" s="96">
        <v>0</v>
      </c>
      <c r="F34" s="68">
        <f t="shared" si="2"/>
        <v>0</v>
      </c>
      <c r="G34" s="33"/>
      <c r="H34" s="71"/>
      <c r="I34" s="33"/>
      <c r="J34" s="71"/>
      <c r="K34" s="33"/>
      <c r="L34" s="71"/>
      <c r="M34" s="33"/>
      <c r="N34" s="71"/>
      <c r="O34" s="71"/>
      <c r="P34" s="71"/>
    </row>
    <row r="35" spans="1:16" ht="24.75" customHeight="1" x14ac:dyDescent="0.35">
      <c r="A35" s="78"/>
      <c r="B35" s="94" t="s">
        <v>73</v>
      </c>
      <c r="C35" s="28" t="s">
        <v>69</v>
      </c>
      <c r="D35" s="63">
        <f>IF(TRIM(C35)="Director Level Professional / Partner", 'Staff Day Rates (A)'!$I$4,
 IF(TRIM(C35)="Senior Professional", 'Staff Day Rates (A)'!$I$5,
 IF(TRIM(C35)="Professional", 'Staff Day Rates (A)'!$I$6,
 IF(TRIM(C35)="Junior or Graduate Professional", 'Staff Day Rates (A)'!$I$7,
 IF(TRIM(C35)="State Grade", 0, "")))))</f>
        <v>0</v>
      </c>
      <c r="E35" s="96">
        <v>0</v>
      </c>
      <c r="F35" s="68">
        <f t="shared" si="2"/>
        <v>0</v>
      </c>
      <c r="G35" s="33"/>
      <c r="H35" s="71"/>
      <c r="I35" s="33"/>
      <c r="J35" s="71"/>
      <c r="K35" s="33"/>
      <c r="L35" s="71"/>
      <c r="M35" s="33"/>
      <c r="N35" s="71"/>
      <c r="O35" s="71"/>
      <c r="P35" s="71"/>
    </row>
    <row r="36" spans="1:16" ht="24.75" customHeight="1" x14ac:dyDescent="0.35">
      <c r="A36" s="78"/>
      <c r="B36" s="94" t="s">
        <v>73</v>
      </c>
      <c r="C36" s="28" t="s">
        <v>69</v>
      </c>
      <c r="D36" s="63">
        <f>IF(TRIM(C36)="Director Level Professional / Partner", 'Staff Day Rates (A)'!$I$4,
 IF(TRIM(C36)="Senior Professional", 'Staff Day Rates (A)'!$I$5,
 IF(TRIM(C36)="Professional", 'Staff Day Rates (A)'!$I$6,
 IF(TRIM(C36)="Junior or Graduate Professional", 'Staff Day Rates (A)'!$I$7,
 IF(TRIM(C36)="State Grade", 0, "")))))</f>
        <v>0</v>
      </c>
      <c r="E36" s="96">
        <v>0</v>
      </c>
      <c r="F36" s="68">
        <f t="shared" si="2"/>
        <v>0</v>
      </c>
      <c r="G36" s="33"/>
      <c r="H36" s="71"/>
      <c r="I36" s="33"/>
      <c r="J36" s="71"/>
      <c r="K36" s="33"/>
      <c r="L36" s="71"/>
      <c r="M36" s="33"/>
      <c r="N36" s="71"/>
      <c r="O36" s="71"/>
      <c r="P36" s="71"/>
    </row>
    <row r="37" spans="1:16" ht="24.75" customHeight="1" x14ac:dyDescent="0.35">
      <c r="A37" s="78"/>
      <c r="B37" s="94" t="s">
        <v>73</v>
      </c>
      <c r="C37" s="28" t="s">
        <v>69</v>
      </c>
      <c r="D37" s="63">
        <f>IF(TRIM(C37)="Director Level Professional / Partner", 'Staff Day Rates (A)'!$I$4,
 IF(TRIM(C37)="Senior Professional", 'Staff Day Rates (A)'!$I$5,
 IF(TRIM(C37)="Professional", 'Staff Day Rates (A)'!$I$6,
 IF(TRIM(C37)="Junior or Graduate Professional", 'Staff Day Rates (A)'!$I$7,
 IF(TRIM(C37)="State Grade", 0, "")))))</f>
        <v>0</v>
      </c>
      <c r="E37" s="96">
        <v>0</v>
      </c>
      <c r="F37" s="68">
        <f t="shared" si="2"/>
        <v>0</v>
      </c>
      <c r="G37" s="33"/>
      <c r="H37" s="71"/>
      <c r="I37" s="33"/>
      <c r="J37" s="71"/>
      <c r="K37" s="33"/>
      <c r="L37" s="71"/>
      <c r="M37" s="33"/>
      <c r="N37" s="71"/>
      <c r="O37" s="71"/>
      <c r="P37" s="71"/>
    </row>
    <row r="38" spans="1:16" ht="24.75" customHeight="1" x14ac:dyDescent="0.35">
      <c r="A38" s="78"/>
      <c r="B38" s="94" t="s">
        <v>73</v>
      </c>
      <c r="C38" s="28" t="s">
        <v>69</v>
      </c>
      <c r="D38" s="63">
        <f>IF(TRIM(C38)="Director Level Professional / Partner", 'Staff Day Rates (A)'!$I$4,
 IF(TRIM(C38)="Senior Professional", 'Staff Day Rates (A)'!$I$5,
 IF(TRIM(C38)="Professional", 'Staff Day Rates (A)'!$I$6,
 IF(TRIM(C38)="Junior or Graduate Professional", 'Staff Day Rates (A)'!$I$7,
 IF(TRIM(C38)="State Grade", 0, "")))))</f>
        <v>0</v>
      </c>
      <c r="E38" s="96">
        <v>0</v>
      </c>
      <c r="F38" s="68">
        <f t="shared" si="2"/>
        <v>0</v>
      </c>
      <c r="G38" s="33"/>
      <c r="H38" s="71"/>
      <c r="I38" s="33"/>
      <c r="J38" s="71"/>
      <c r="K38" s="33"/>
      <c r="L38" s="71"/>
      <c r="M38" s="33"/>
      <c r="N38" s="71"/>
      <c r="O38" s="71"/>
      <c r="P38" s="71"/>
    </row>
    <row r="39" spans="1:16" ht="24.75" customHeight="1" x14ac:dyDescent="0.35">
      <c r="B39" s="94" t="s">
        <v>73</v>
      </c>
      <c r="C39" s="28" t="s">
        <v>69</v>
      </c>
      <c r="D39" s="63">
        <f>IF(TRIM(C39)="Director Level Professional / Partner", 'Staff Day Rates (A)'!$I$4,
 IF(TRIM(C39)="Senior Professional", 'Staff Day Rates (A)'!$I$5,
 IF(TRIM(C39)="Professional", 'Staff Day Rates (A)'!$I$6,
 IF(TRIM(C39)="Junior or Graduate Professional", 'Staff Day Rates (A)'!$I$7,
 IF(TRIM(C39)="State Grade", 0, "")))))</f>
        <v>0</v>
      </c>
      <c r="E39" s="96">
        <v>0</v>
      </c>
      <c r="F39" s="68">
        <f t="shared" si="2"/>
        <v>0</v>
      </c>
      <c r="G39" s="33"/>
      <c r="H39" s="71"/>
      <c r="I39" s="33"/>
      <c r="J39" s="71"/>
      <c r="K39" s="33"/>
      <c r="L39" s="71"/>
      <c r="M39" s="33"/>
      <c r="N39" s="71"/>
      <c r="O39" s="71"/>
      <c r="P39" s="71"/>
    </row>
    <row r="40" spans="1:16" ht="24.75" customHeight="1" x14ac:dyDescent="0.35">
      <c r="B40" s="94" t="s">
        <v>73</v>
      </c>
      <c r="C40" s="28" t="s">
        <v>69</v>
      </c>
      <c r="D40" s="63">
        <f>IF(TRIM(C40)="Director Level Professional / Partner", 'Staff Day Rates (A)'!$I$4,
 IF(TRIM(C40)="Senior Professional", 'Staff Day Rates (A)'!$I$5,
 IF(TRIM(C40)="Professional", 'Staff Day Rates (A)'!$I$6,
 IF(TRIM(C40)="Junior or Graduate Professional", 'Staff Day Rates (A)'!$I$7,
 IF(TRIM(C40)="State Grade", 0, "")))))</f>
        <v>0</v>
      </c>
      <c r="E40" s="96">
        <v>0</v>
      </c>
      <c r="F40" s="68">
        <f t="shared" si="2"/>
        <v>0</v>
      </c>
      <c r="G40" s="33"/>
      <c r="H40" s="71"/>
      <c r="I40" s="33"/>
      <c r="J40" s="71"/>
      <c r="K40" s="33"/>
      <c r="L40" s="71"/>
      <c r="M40" s="33"/>
      <c r="N40" s="71"/>
      <c r="O40" s="71"/>
      <c r="P40" s="71"/>
    </row>
    <row r="41" spans="1:16" ht="24.75" customHeight="1" x14ac:dyDescent="0.35">
      <c r="B41" s="94" t="s">
        <v>73</v>
      </c>
      <c r="C41" s="28" t="s">
        <v>69</v>
      </c>
      <c r="D41" s="63">
        <f>IF(TRIM(C41)="Director Level Professional / Partner", 'Staff Day Rates (A)'!$I$4,
 IF(TRIM(C41)="Senior Professional", 'Staff Day Rates (A)'!$I$5,
 IF(TRIM(C41)="Professional", 'Staff Day Rates (A)'!$I$6,
 IF(TRIM(C41)="Junior or Graduate Professional", 'Staff Day Rates (A)'!$I$7,
 IF(TRIM(C41)="State Grade", 0, "")))))</f>
        <v>0</v>
      </c>
      <c r="E41" s="96">
        <v>0</v>
      </c>
      <c r="F41" s="68">
        <f t="shared" si="2"/>
        <v>0</v>
      </c>
      <c r="G41" s="33"/>
      <c r="H41" s="71"/>
      <c r="I41" s="33"/>
      <c r="J41" s="71"/>
      <c r="K41" s="33"/>
      <c r="L41" s="71"/>
      <c r="M41" s="33"/>
      <c r="N41" s="71"/>
      <c r="O41" s="71"/>
      <c r="P41" s="71"/>
    </row>
    <row r="42" spans="1:16" ht="24.75" customHeight="1" thickBot="1" x14ac:dyDescent="0.4">
      <c r="A42" s="34"/>
      <c r="B42" s="79"/>
      <c r="C42" s="74"/>
      <c r="D42" s="80"/>
      <c r="E42" s="76" t="s">
        <v>34</v>
      </c>
      <c r="F42" s="77">
        <f>SUM(F25:F41)</f>
        <v>0</v>
      </c>
      <c r="G42" s="33"/>
      <c r="H42" s="71"/>
      <c r="I42" s="33"/>
      <c r="J42" s="71"/>
      <c r="K42" s="33"/>
      <c r="L42" s="71"/>
      <c r="M42" s="33"/>
      <c r="N42" s="71"/>
      <c r="O42" s="71"/>
      <c r="P42" s="71"/>
    </row>
    <row r="43" spans="1:16" ht="21.75" customHeight="1" x14ac:dyDescent="0.35">
      <c r="A43" s="170" t="s">
        <v>97</v>
      </c>
      <c r="B43" s="94" t="s">
        <v>73</v>
      </c>
      <c r="C43" s="28" t="s">
        <v>69</v>
      </c>
      <c r="D43" s="63">
        <f>IF(TRIM(C43)="Director Level Professional / Partner", 'Staff Day Rates (A)'!$I$4,
 IF(TRIM(C43)="Senior Professional", 'Staff Day Rates (A)'!$I$5,
 IF(TRIM(C43)="Professional", 'Staff Day Rates (A)'!$I$6,
 IF(TRIM(C43)="Junior or Graduate Professional", 'Staff Day Rates (A)'!$I$7,
 IF(TRIM(C43)="State Grade", 0, "")))))</f>
        <v>0</v>
      </c>
      <c r="E43" s="95">
        <v>0</v>
      </c>
      <c r="F43" s="64">
        <f t="shared" ref="F43:F60" si="3">SUM(D43*E43)</f>
        <v>0</v>
      </c>
      <c r="G43" s="33"/>
      <c r="H43" s="71"/>
      <c r="I43" s="33"/>
      <c r="J43" s="71"/>
      <c r="K43" s="33"/>
      <c r="L43" s="71"/>
      <c r="M43" s="33"/>
      <c r="N43" s="71"/>
      <c r="O43" s="71"/>
      <c r="P43" s="71"/>
    </row>
    <row r="44" spans="1:16" ht="26.25" customHeight="1" x14ac:dyDescent="0.35">
      <c r="A44" s="170"/>
      <c r="B44" s="94" t="s">
        <v>73</v>
      </c>
      <c r="C44" s="28" t="s">
        <v>69</v>
      </c>
      <c r="D44" s="63">
        <f>IF(TRIM(C44)="Director Level Professional / Partner", 'Staff Day Rates (A)'!$I$4,
 IF(TRIM(C44)="Senior Professional", 'Staff Day Rates (A)'!$I$5,
 IF(TRIM(C44)="Professional", 'Staff Day Rates (A)'!$I$6,
 IF(TRIM(C44)="Junior or Graduate Professional", 'Staff Day Rates (A)'!$I$7,
 IF(TRIM(C44)="State Grade", 0, "")))))</f>
        <v>0</v>
      </c>
      <c r="E44" s="96">
        <v>0</v>
      </c>
      <c r="F44" s="68">
        <f t="shared" si="3"/>
        <v>0</v>
      </c>
      <c r="G44" s="33"/>
      <c r="H44" s="71"/>
      <c r="I44" s="33"/>
      <c r="J44" s="71"/>
      <c r="K44" s="33"/>
      <c r="L44" s="71"/>
      <c r="M44" s="33"/>
      <c r="N44" s="71"/>
      <c r="O44" s="71"/>
      <c r="P44" s="71"/>
    </row>
    <row r="45" spans="1:16" ht="26.25" customHeight="1" x14ac:dyDescent="0.35">
      <c r="A45" s="170"/>
      <c r="B45" s="94" t="s">
        <v>73</v>
      </c>
      <c r="C45" s="28" t="s">
        <v>69</v>
      </c>
      <c r="D45" s="63">
        <f>IF(TRIM(C45)="Director Level Professional / Partner", 'Staff Day Rates (A)'!$I$4,
 IF(TRIM(C45)="Senior Professional", 'Staff Day Rates (A)'!$I$5,
 IF(TRIM(C45)="Professional", 'Staff Day Rates (A)'!$I$6,
 IF(TRIM(C45)="Junior or Graduate Professional", 'Staff Day Rates (A)'!$I$7,
 IF(TRIM(C45)="State Grade", 0, "")))))</f>
        <v>0</v>
      </c>
      <c r="E45" s="96">
        <v>0</v>
      </c>
      <c r="F45" s="68">
        <f t="shared" si="3"/>
        <v>0</v>
      </c>
      <c r="G45" s="33"/>
      <c r="H45" s="71"/>
      <c r="I45" s="33"/>
      <c r="J45" s="71"/>
      <c r="K45" s="33"/>
      <c r="L45" s="71"/>
      <c r="M45" s="33"/>
      <c r="N45" s="71"/>
      <c r="O45" s="71"/>
      <c r="P45" s="71"/>
    </row>
    <row r="46" spans="1:16" ht="26.25" customHeight="1" x14ac:dyDescent="0.35">
      <c r="A46" s="78"/>
      <c r="B46" s="94" t="s">
        <v>73</v>
      </c>
      <c r="C46" s="28" t="s">
        <v>69</v>
      </c>
      <c r="D46" s="63">
        <f>IF(TRIM(C46)="Director Level Professional / Partner", 'Staff Day Rates (A)'!$I$4,
 IF(TRIM(C46)="Senior Professional", 'Staff Day Rates (A)'!$I$5,
 IF(TRIM(C46)="Professional", 'Staff Day Rates (A)'!$I$6,
 IF(TRIM(C46)="Junior or Graduate Professional", 'Staff Day Rates (A)'!$I$7,
 IF(TRIM(C46)="State Grade", 0, "")))))</f>
        <v>0</v>
      </c>
      <c r="E46" s="96">
        <v>0</v>
      </c>
      <c r="F46" s="68">
        <f t="shared" si="3"/>
        <v>0</v>
      </c>
      <c r="G46" s="33"/>
      <c r="H46" s="71"/>
      <c r="I46" s="33"/>
      <c r="J46" s="71"/>
      <c r="K46" s="33"/>
      <c r="L46" s="71"/>
      <c r="M46" s="33"/>
      <c r="N46" s="71"/>
      <c r="O46" s="71"/>
      <c r="P46" s="71"/>
    </row>
    <row r="47" spans="1:16" ht="26.25" customHeight="1" x14ac:dyDescent="0.35">
      <c r="A47" s="78"/>
      <c r="B47" s="94" t="s">
        <v>73</v>
      </c>
      <c r="C47" s="28" t="s">
        <v>69</v>
      </c>
      <c r="D47" s="63">
        <f>IF(TRIM(C47)="Director Level Professional / Partner", 'Staff Day Rates (A)'!$I$4,
 IF(TRIM(C47)="Senior Professional", 'Staff Day Rates (A)'!$I$5,
 IF(TRIM(C47)="Professional", 'Staff Day Rates (A)'!$I$6,
 IF(TRIM(C47)="Junior or Graduate Professional", 'Staff Day Rates (A)'!$I$7,
 IF(TRIM(C47)="State Grade", 0, "")))))</f>
        <v>0</v>
      </c>
      <c r="E47" s="96">
        <v>0</v>
      </c>
      <c r="F47" s="68">
        <f t="shared" si="3"/>
        <v>0</v>
      </c>
      <c r="G47" s="33"/>
      <c r="H47" s="71"/>
      <c r="I47" s="33"/>
      <c r="J47" s="71"/>
      <c r="K47" s="33"/>
      <c r="L47" s="71"/>
      <c r="M47" s="33"/>
      <c r="N47" s="71"/>
      <c r="O47" s="71"/>
      <c r="P47" s="71"/>
    </row>
    <row r="48" spans="1:16" ht="26.25" customHeight="1" x14ac:dyDescent="0.35">
      <c r="A48" s="78"/>
      <c r="B48" s="94" t="s">
        <v>73</v>
      </c>
      <c r="C48" s="28" t="s">
        <v>69</v>
      </c>
      <c r="D48" s="63">
        <f>IF(TRIM(C48)="Director Level Professional / Partner", 'Staff Day Rates (A)'!$I$4,
 IF(TRIM(C48)="Senior Professional", 'Staff Day Rates (A)'!$I$5,
 IF(TRIM(C48)="Professional", 'Staff Day Rates (A)'!$I$6,
 IF(TRIM(C48)="Junior or Graduate Professional", 'Staff Day Rates (A)'!$I$7,
 IF(TRIM(C48)="State Grade", 0, "")))))</f>
        <v>0</v>
      </c>
      <c r="E48" s="96">
        <v>0</v>
      </c>
      <c r="F48" s="68">
        <f t="shared" si="3"/>
        <v>0</v>
      </c>
      <c r="G48" s="33"/>
      <c r="H48" s="71"/>
      <c r="I48" s="33"/>
      <c r="J48" s="71"/>
      <c r="K48" s="33"/>
      <c r="L48" s="71"/>
      <c r="M48" s="33"/>
      <c r="N48" s="71"/>
      <c r="O48" s="71"/>
      <c r="P48" s="71"/>
    </row>
    <row r="49" spans="1:16" ht="26.25" customHeight="1" x14ac:dyDescent="0.35">
      <c r="A49" s="78"/>
      <c r="B49" s="94" t="s">
        <v>73</v>
      </c>
      <c r="C49" s="28" t="s">
        <v>69</v>
      </c>
      <c r="D49" s="63">
        <f>IF(TRIM(C49)="Director Level Professional / Partner", 'Staff Day Rates (A)'!$I$4,
 IF(TRIM(C49)="Senior Professional", 'Staff Day Rates (A)'!$I$5,
 IF(TRIM(C49)="Professional", 'Staff Day Rates (A)'!$I$6,
 IF(TRIM(C49)="Junior or Graduate Professional", 'Staff Day Rates (A)'!$I$7,
 IF(TRIM(C49)="State Grade", 0, "")))))</f>
        <v>0</v>
      </c>
      <c r="E49" s="96">
        <v>0</v>
      </c>
      <c r="F49" s="68">
        <f t="shared" si="3"/>
        <v>0</v>
      </c>
      <c r="G49" s="33"/>
      <c r="H49" s="71"/>
      <c r="I49" s="33"/>
      <c r="J49" s="71"/>
      <c r="K49" s="33"/>
      <c r="L49" s="71"/>
      <c r="M49" s="33"/>
      <c r="N49" s="71"/>
      <c r="O49" s="71"/>
      <c r="P49" s="71"/>
    </row>
    <row r="50" spans="1:16" ht="26.25" customHeight="1" x14ac:dyDescent="0.35">
      <c r="A50" s="78"/>
      <c r="B50" s="94" t="s">
        <v>73</v>
      </c>
      <c r="C50" s="28" t="s">
        <v>69</v>
      </c>
      <c r="D50" s="63">
        <f>IF(TRIM(C50)="Director Level Professional / Partner", 'Staff Day Rates (A)'!$I$4,
 IF(TRIM(C50)="Senior Professional", 'Staff Day Rates (A)'!$I$5,
 IF(TRIM(C50)="Professional", 'Staff Day Rates (A)'!$I$6,
 IF(TRIM(C50)="Junior or Graduate Professional", 'Staff Day Rates (A)'!$I$7,
 IF(TRIM(C50)="State Grade", 0, "")))))</f>
        <v>0</v>
      </c>
      <c r="E50" s="96">
        <v>0</v>
      </c>
      <c r="F50" s="68">
        <f t="shared" si="3"/>
        <v>0</v>
      </c>
      <c r="G50" s="33"/>
      <c r="H50" s="71"/>
      <c r="I50" s="33"/>
      <c r="J50" s="71"/>
      <c r="K50" s="33"/>
      <c r="L50" s="71"/>
      <c r="M50" s="33"/>
      <c r="N50" s="71"/>
      <c r="O50" s="71"/>
      <c r="P50" s="71"/>
    </row>
    <row r="51" spans="1:16" ht="26.25" customHeight="1" x14ac:dyDescent="0.35">
      <c r="A51" s="78"/>
      <c r="B51" s="94" t="s">
        <v>73</v>
      </c>
      <c r="C51" s="28" t="s">
        <v>69</v>
      </c>
      <c r="D51" s="63">
        <f>IF(TRIM(C51)="Director Level Professional / Partner", 'Staff Day Rates (A)'!$I$4,
 IF(TRIM(C51)="Senior Professional", 'Staff Day Rates (A)'!$I$5,
 IF(TRIM(C51)="Professional", 'Staff Day Rates (A)'!$I$6,
 IF(TRIM(C51)="Junior or Graduate Professional", 'Staff Day Rates (A)'!$I$7,
 IF(TRIM(C51)="State Grade", 0, "")))))</f>
        <v>0</v>
      </c>
      <c r="E51" s="96">
        <v>0</v>
      </c>
      <c r="F51" s="68">
        <f t="shared" si="3"/>
        <v>0</v>
      </c>
      <c r="G51" s="33"/>
      <c r="H51" s="71"/>
      <c r="I51" s="33"/>
      <c r="J51" s="71"/>
      <c r="K51" s="33"/>
      <c r="L51" s="71"/>
      <c r="M51" s="33"/>
      <c r="N51" s="71"/>
      <c r="O51" s="71"/>
      <c r="P51" s="71"/>
    </row>
    <row r="52" spans="1:16" ht="26.25" customHeight="1" x14ac:dyDescent="0.35">
      <c r="A52" s="78"/>
      <c r="B52" s="94" t="s">
        <v>73</v>
      </c>
      <c r="C52" s="28" t="s">
        <v>69</v>
      </c>
      <c r="D52" s="63">
        <f>IF(TRIM(C52)="Director Level Professional / Partner", 'Staff Day Rates (A)'!$I$4,
 IF(TRIM(C52)="Senior Professional", 'Staff Day Rates (A)'!$I$5,
 IF(TRIM(C52)="Professional", 'Staff Day Rates (A)'!$I$6,
 IF(TRIM(C52)="Junior or Graduate Professional", 'Staff Day Rates (A)'!$I$7,
 IF(TRIM(C52)="State Grade", 0, "")))))</f>
        <v>0</v>
      </c>
      <c r="E52" s="96">
        <v>0</v>
      </c>
      <c r="F52" s="68">
        <f t="shared" si="3"/>
        <v>0</v>
      </c>
      <c r="G52" s="33"/>
      <c r="H52" s="71"/>
      <c r="I52" s="33"/>
      <c r="J52" s="71"/>
      <c r="K52" s="33"/>
      <c r="L52" s="71"/>
      <c r="M52" s="33"/>
      <c r="N52" s="71"/>
      <c r="O52" s="71"/>
      <c r="P52" s="71"/>
    </row>
    <row r="53" spans="1:16" ht="26.25" customHeight="1" x14ac:dyDescent="0.35">
      <c r="A53" s="78"/>
      <c r="B53" s="94" t="s">
        <v>73</v>
      </c>
      <c r="C53" s="28" t="s">
        <v>69</v>
      </c>
      <c r="D53" s="63">
        <f>IF(TRIM(C53)="Director Level Professional / Partner", 'Staff Day Rates (A)'!$I$4,
 IF(TRIM(C53)="Senior Professional", 'Staff Day Rates (A)'!$I$5,
 IF(TRIM(C53)="Professional", 'Staff Day Rates (A)'!$I$6,
 IF(TRIM(C53)="Junior or Graduate Professional", 'Staff Day Rates (A)'!$I$7,
 IF(TRIM(C53)="State Grade", 0, "")))))</f>
        <v>0</v>
      </c>
      <c r="E53" s="96">
        <v>0</v>
      </c>
      <c r="F53" s="68">
        <f t="shared" si="3"/>
        <v>0</v>
      </c>
      <c r="G53" s="33"/>
      <c r="H53" s="71"/>
      <c r="I53" s="33"/>
      <c r="J53" s="71"/>
      <c r="K53" s="33"/>
      <c r="L53" s="71"/>
      <c r="M53" s="33"/>
      <c r="N53" s="71"/>
      <c r="O53" s="71"/>
      <c r="P53" s="71"/>
    </row>
    <row r="54" spans="1:16" ht="26.25" customHeight="1" x14ac:dyDescent="0.35">
      <c r="A54" s="78"/>
      <c r="B54" s="94" t="s">
        <v>73</v>
      </c>
      <c r="C54" s="28" t="s">
        <v>69</v>
      </c>
      <c r="D54" s="63">
        <f>IF(TRIM(C54)="Director Level Professional / Partner", 'Staff Day Rates (A)'!$I$4,
 IF(TRIM(C54)="Senior Professional", 'Staff Day Rates (A)'!$I$5,
 IF(TRIM(C54)="Professional", 'Staff Day Rates (A)'!$I$6,
 IF(TRIM(C54)="Junior or Graduate Professional", 'Staff Day Rates (A)'!$I$7,
 IF(TRIM(C54)="State Grade", 0, "")))))</f>
        <v>0</v>
      </c>
      <c r="E54" s="96">
        <v>0</v>
      </c>
      <c r="F54" s="68">
        <f t="shared" si="3"/>
        <v>0</v>
      </c>
      <c r="G54" s="33"/>
      <c r="H54" s="71"/>
      <c r="I54" s="33"/>
      <c r="J54" s="71"/>
      <c r="K54" s="33"/>
      <c r="L54" s="71"/>
      <c r="M54" s="33"/>
      <c r="N54" s="71"/>
      <c r="O54" s="71"/>
      <c r="P54" s="71"/>
    </row>
    <row r="55" spans="1:16" ht="26.25" customHeight="1" x14ac:dyDescent="0.35">
      <c r="A55" s="78"/>
      <c r="B55" s="94" t="s">
        <v>73</v>
      </c>
      <c r="C55" s="28" t="s">
        <v>69</v>
      </c>
      <c r="D55" s="63">
        <f>IF(TRIM(C55)="Director Level Professional / Partner", 'Staff Day Rates (A)'!$I$4,
 IF(TRIM(C55)="Senior Professional", 'Staff Day Rates (A)'!$I$5,
 IF(TRIM(C55)="Professional", 'Staff Day Rates (A)'!$I$6,
 IF(TRIM(C55)="Junior or Graduate Professional", 'Staff Day Rates (A)'!$I$7,
 IF(TRIM(C55)="State Grade", 0, "")))))</f>
        <v>0</v>
      </c>
      <c r="E55" s="96">
        <v>0</v>
      </c>
      <c r="F55" s="68">
        <f t="shared" si="3"/>
        <v>0</v>
      </c>
      <c r="G55" s="33"/>
      <c r="H55" s="71"/>
      <c r="I55" s="33"/>
      <c r="J55" s="71"/>
      <c r="K55" s="33"/>
      <c r="L55" s="71"/>
      <c r="M55" s="33"/>
      <c r="N55" s="71"/>
      <c r="O55" s="71"/>
      <c r="P55" s="71"/>
    </row>
    <row r="56" spans="1:16" ht="26.25" customHeight="1" x14ac:dyDescent="0.35">
      <c r="B56" s="94" t="s">
        <v>73</v>
      </c>
      <c r="C56" s="28" t="s">
        <v>69</v>
      </c>
      <c r="D56" s="63">
        <f>IF(TRIM(C56)="Director Level Professional / Partner", 'Staff Day Rates (A)'!$I$4,
 IF(TRIM(C56)="Senior Professional", 'Staff Day Rates (A)'!$I$5,
 IF(TRIM(C56)="Professional", 'Staff Day Rates (A)'!$I$6,
 IF(TRIM(C56)="Junior or Graduate Professional", 'Staff Day Rates (A)'!$I$7,
 IF(TRIM(C56)="State Grade", 0, "")))))</f>
        <v>0</v>
      </c>
      <c r="E56" s="96">
        <v>0</v>
      </c>
      <c r="F56" s="68">
        <f t="shared" si="3"/>
        <v>0</v>
      </c>
      <c r="G56" s="33"/>
      <c r="H56" s="71"/>
      <c r="I56" s="33"/>
      <c r="J56" s="71"/>
      <c r="K56" s="33"/>
      <c r="L56" s="71"/>
      <c r="M56" s="33"/>
      <c r="N56" s="71"/>
      <c r="O56" s="71"/>
      <c r="P56" s="71"/>
    </row>
    <row r="57" spans="1:16" ht="26.25" customHeight="1" x14ac:dyDescent="0.35">
      <c r="B57" s="94" t="s">
        <v>73</v>
      </c>
      <c r="C57" s="28" t="s">
        <v>69</v>
      </c>
      <c r="D57" s="63">
        <f>IF(TRIM(C57)="Director Level Professional / Partner", 'Staff Day Rates (A)'!$I$4,
 IF(TRIM(C57)="Senior Professional", 'Staff Day Rates (A)'!$I$5,
 IF(TRIM(C57)="Professional", 'Staff Day Rates (A)'!$I$6,
 IF(TRIM(C57)="Junior or Graduate Professional", 'Staff Day Rates (A)'!$I$7,
 IF(TRIM(C57)="State Grade", 0, "")))))</f>
        <v>0</v>
      </c>
      <c r="E57" s="96">
        <v>0</v>
      </c>
      <c r="F57" s="68">
        <f t="shared" si="3"/>
        <v>0</v>
      </c>
      <c r="G57" s="33"/>
      <c r="H57" s="71"/>
      <c r="I57" s="33"/>
      <c r="J57" s="71"/>
      <c r="K57" s="33"/>
      <c r="L57" s="71"/>
      <c r="M57" s="33"/>
      <c r="N57" s="71"/>
      <c r="O57" s="71"/>
      <c r="P57" s="71"/>
    </row>
    <row r="58" spans="1:16" ht="26.25" customHeight="1" x14ac:dyDescent="0.35">
      <c r="B58" s="94" t="s">
        <v>73</v>
      </c>
      <c r="C58" s="28" t="s">
        <v>69</v>
      </c>
      <c r="D58" s="63">
        <f>IF(TRIM(C58)="Director Level Professional / Partner", 'Staff Day Rates (A)'!$I$4,
 IF(TRIM(C58)="Senior Professional", 'Staff Day Rates (A)'!$I$5,
 IF(TRIM(C58)="Professional", 'Staff Day Rates (A)'!$I$6,
 IF(TRIM(C58)="Junior or Graduate Professional", 'Staff Day Rates (A)'!$I$7,
 IF(TRIM(C58)="State Grade", 0, "")))))</f>
        <v>0</v>
      </c>
      <c r="E58" s="96">
        <v>0</v>
      </c>
      <c r="F58" s="68">
        <f t="shared" si="3"/>
        <v>0</v>
      </c>
      <c r="G58" s="33"/>
      <c r="H58" s="71"/>
      <c r="I58" s="33"/>
      <c r="J58" s="71"/>
      <c r="K58" s="33"/>
      <c r="L58" s="71"/>
      <c r="M58" s="33"/>
      <c r="N58" s="71"/>
      <c r="O58" s="71"/>
      <c r="P58" s="71"/>
    </row>
    <row r="59" spans="1:16" ht="26.25" customHeight="1" x14ac:dyDescent="0.35">
      <c r="B59" s="94" t="s">
        <v>73</v>
      </c>
      <c r="C59" s="28" t="s">
        <v>69</v>
      </c>
      <c r="D59" s="63">
        <f>IF(TRIM(C59)="Director Level Professional / Partner", 'Staff Day Rates (A)'!$I$4,
 IF(TRIM(C59)="Senior Professional", 'Staff Day Rates (A)'!$I$5,
 IF(TRIM(C59)="Professional", 'Staff Day Rates (A)'!$I$6,
 IF(TRIM(C59)="Junior or Graduate Professional", 'Staff Day Rates (A)'!$I$7,
 IF(TRIM(C59)="State Grade", 0, "")))))</f>
        <v>0</v>
      </c>
      <c r="E59" s="96">
        <v>0</v>
      </c>
      <c r="F59" s="68">
        <f t="shared" si="3"/>
        <v>0</v>
      </c>
      <c r="G59" s="33"/>
      <c r="H59" s="71"/>
      <c r="I59" s="33"/>
      <c r="J59" s="71"/>
      <c r="K59" s="33"/>
      <c r="L59" s="71"/>
      <c r="M59" s="33"/>
      <c r="N59" s="71"/>
      <c r="O59" s="71"/>
      <c r="P59" s="71"/>
    </row>
    <row r="60" spans="1:16" ht="26.25" customHeight="1" x14ac:dyDescent="0.35">
      <c r="B60" s="94" t="s">
        <v>73</v>
      </c>
      <c r="C60" s="28" t="s">
        <v>69</v>
      </c>
      <c r="D60" s="63">
        <f>IF(TRIM(C60)="Director Level Professional / Partner", 'Staff Day Rates (A)'!$I$4,
 IF(TRIM(C60)="Senior Professional", 'Staff Day Rates (A)'!$I$5,
 IF(TRIM(C60)="Professional", 'Staff Day Rates (A)'!$I$6,
 IF(TRIM(C60)="Junior or Graduate Professional", 'Staff Day Rates (A)'!$I$7,
 IF(TRIM(C60)="State Grade", 0, "")))))</f>
        <v>0</v>
      </c>
      <c r="E60" s="96">
        <v>0</v>
      </c>
      <c r="F60" s="68">
        <f t="shared" si="3"/>
        <v>0</v>
      </c>
      <c r="G60" s="33"/>
      <c r="H60" s="71"/>
      <c r="I60" s="33"/>
      <c r="J60" s="71"/>
      <c r="K60" s="33"/>
      <c r="L60" s="71"/>
      <c r="M60" s="33"/>
      <c r="N60" s="71"/>
      <c r="O60" s="71"/>
      <c r="P60" s="71"/>
    </row>
    <row r="61" spans="1:16" ht="20.5" customHeight="1" thickBot="1" x14ac:dyDescent="0.4">
      <c r="A61" s="34"/>
      <c r="B61" s="73"/>
      <c r="C61" s="74"/>
      <c r="D61" s="81"/>
      <c r="E61" s="76" t="s">
        <v>34</v>
      </c>
      <c r="F61" s="77">
        <f>SUM(F43:F60)</f>
        <v>0</v>
      </c>
      <c r="G61" s="33"/>
      <c r="H61" s="71"/>
      <c r="I61" s="33"/>
      <c r="J61" s="71"/>
      <c r="K61" s="33"/>
      <c r="L61" s="71"/>
      <c r="M61" s="33"/>
      <c r="N61" s="71"/>
      <c r="O61" s="71"/>
      <c r="P61" s="71"/>
    </row>
    <row r="62" spans="1:16" ht="21" customHeight="1" x14ac:dyDescent="0.35">
      <c r="A62" s="171" t="s">
        <v>98</v>
      </c>
      <c r="B62" s="94" t="s">
        <v>73</v>
      </c>
      <c r="C62" s="28" t="s">
        <v>69</v>
      </c>
      <c r="D62" s="63">
        <f>IF(TRIM(C62)="Director Level Professional / Partner", 'Staff Day Rates (A)'!$I$4,
 IF(TRIM(C62)="Senior Professional", 'Staff Day Rates (A)'!$I$5,
 IF(TRIM(C62)="Professional", 'Staff Day Rates (A)'!$I$6,
 IF(TRIM(C62)="Junior or Graduate Professional", 'Staff Day Rates (A)'!$I$7,
 IF(TRIM(C62)="State Grade", 0, "")))))</f>
        <v>0</v>
      </c>
      <c r="E62" s="95">
        <v>0</v>
      </c>
      <c r="F62" s="64">
        <f t="shared" ref="F62:F79" si="4">SUM(D62*E62)</f>
        <v>0</v>
      </c>
      <c r="G62" s="33"/>
      <c r="H62" s="71"/>
      <c r="I62" s="33"/>
      <c r="J62" s="71"/>
      <c r="K62" s="33"/>
      <c r="L62" s="71"/>
      <c r="M62" s="33"/>
      <c r="N62" s="71"/>
      <c r="O62" s="71"/>
      <c r="P62" s="71"/>
    </row>
    <row r="63" spans="1:16" ht="21.75" customHeight="1" x14ac:dyDescent="0.35">
      <c r="A63" s="170"/>
      <c r="B63" s="94" t="s">
        <v>73</v>
      </c>
      <c r="C63" s="28" t="s">
        <v>69</v>
      </c>
      <c r="D63" s="63">
        <f>IF(TRIM(C63)="Director Level Professional / Partner", 'Staff Day Rates (A)'!$I$4,
 IF(TRIM(C63)="Senior Professional", 'Staff Day Rates (A)'!$I$5,
 IF(TRIM(C63)="Professional", 'Staff Day Rates (A)'!$I$6,
 IF(TRIM(C63)="Junior or Graduate Professional", 'Staff Day Rates (A)'!$I$7,
 IF(TRIM(C63)="State Grade", 0, "")))))</f>
        <v>0</v>
      </c>
      <c r="E63" s="96">
        <v>0</v>
      </c>
      <c r="F63" s="68">
        <f t="shared" si="4"/>
        <v>0</v>
      </c>
      <c r="G63" s="33"/>
      <c r="H63" s="71"/>
      <c r="I63" s="33"/>
      <c r="J63" s="71"/>
      <c r="K63" s="33"/>
      <c r="L63" s="71"/>
      <c r="M63" s="33"/>
      <c r="N63" s="71"/>
      <c r="O63" s="71"/>
      <c r="P63" s="71"/>
    </row>
    <row r="64" spans="1:16" ht="21.75" customHeight="1" x14ac:dyDescent="0.35">
      <c r="A64" s="170"/>
      <c r="B64" s="94" t="s">
        <v>73</v>
      </c>
      <c r="C64" s="28" t="s">
        <v>69</v>
      </c>
      <c r="D64" s="63">
        <f>IF(TRIM(C64)="Director Level Professional / Partner", 'Staff Day Rates (A)'!$I$4,
 IF(TRIM(C64)="Senior Professional", 'Staff Day Rates (A)'!$I$5,
 IF(TRIM(C64)="Professional", 'Staff Day Rates (A)'!$I$6,
 IF(TRIM(C64)="Junior or Graduate Professional", 'Staff Day Rates (A)'!$I$7,
 IF(TRIM(C64)="State Grade", 0, "")))))</f>
        <v>0</v>
      </c>
      <c r="E64" s="96">
        <v>0</v>
      </c>
      <c r="F64" s="68">
        <f t="shared" si="4"/>
        <v>0</v>
      </c>
      <c r="G64" s="33"/>
      <c r="H64" s="71"/>
      <c r="I64" s="33"/>
      <c r="J64" s="71"/>
      <c r="K64" s="33"/>
      <c r="L64" s="71"/>
      <c r="M64" s="33"/>
      <c r="N64" s="71"/>
      <c r="O64" s="71"/>
      <c r="P64" s="71"/>
    </row>
    <row r="65" spans="1:16" ht="21.75" customHeight="1" x14ac:dyDescent="0.35">
      <c r="A65" s="170"/>
      <c r="B65" s="94" t="s">
        <v>73</v>
      </c>
      <c r="C65" s="28" t="s">
        <v>69</v>
      </c>
      <c r="D65" s="63">
        <f>IF(TRIM(C65)="Director Level Professional / Partner", 'Staff Day Rates (A)'!$I$4,
 IF(TRIM(C65)="Senior Professional", 'Staff Day Rates (A)'!$I$5,
 IF(TRIM(C65)="Professional", 'Staff Day Rates (A)'!$I$6,
 IF(TRIM(C65)="Junior or Graduate Professional", 'Staff Day Rates (A)'!$I$7,
 IF(TRIM(C65)="State Grade", 0, "")))))</f>
        <v>0</v>
      </c>
      <c r="E65" s="96">
        <v>0</v>
      </c>
      <c r="F65" s="68">
        <f t="shared" si="4"/>
        <v>0</v>
      </c>
      <c r="G65" s="33"/>
      <c r="H65" s="71"/>
      <c r="I65" s="33"/>
      <c r="J65" s="71"/>
      <c r="K65" s="33"/>
      <c r="L65" s="71"/>
      <c r="M65" s="33"/>
      <c r="N65" s="71"/>
      <c r="O65" s="71"/>
      <c r="P65" s="71"/>
    </row>
    <row r="66" spans="1:16" ht="21.75" customHeight="1" x14ac:dyDescent="0.35">
      <c r="A66" s="170"/>
      <c r="B66" s="94" t="s">
        <v>73</v>
      </c>
      <c r="C66" s="28" t="s">
        <v>69</v>
      </c>
      <c r="D66" s="63">
        <f>IF(TRIM(C66)="Director Level Professional / Partner", 'Staff Day Rates (A)'!$I$4,
 IF(TRIM(C66)="Senior Professional", 'Staff Day Rates (A)'!$I$5,
 IF(TRIM(C66)="Professional", 'Staff Day Rates (A)'!$I$6,
 IF(TRIM(C66)="Junior or Graduate Professional", 'Staff Day Rates (A)'!$I$7,
 IF(TRIM(C66)="State Grade", 0, "")))))</f>
        <v>0</v>
      </c>
      <c r="E66" s="96">
        <v>0</v>
      </c>
      <c r="F66" s="68">
        <f t="shared" si="4"/>
        <v>0</v>
      </c>
      <c r="G66" s="33"/>
      <c r="H66" s="71"/>
      <c r="I66" s="33"/>
      <c r="J66" s="71"/>
      <c r="K66" s="33"/>
      <c r="L66" s="71"/>
      <c r="M66" s="33"/>
      <c r="N66" s="71"/>
      <c r="O66" s="71"/>
      <c r="P66" s="71"/>
    </row>
    <row r="67" spans="1:16" ht="21.75" customHeight="1" x14ac:dyDescent="0.35">
      <c r="A67" s="78"/>
      <c r="B67" s="94" t="s">
        <v>73</v>
      </c>
      <c r="C67" s="28" t="s">
        <v>69</v>
      </c>
      <c r="D67" s="63">
        <f>IF(TRIM(C67)="Director Level Professional / Partner", 'Staff Day Rates (A)'!$I$4,
 IF(TRIM(C67)="Senior Professional", 'Staff Day Rates (A)'!$I$5,
 IF(TRIM(C67)="Professional", 'Staff Day Rates (A)'!$I$6,
 IF(TRIM(C67)="Junior or Graduate Professional", 'Staff Day Rates (A)'!$I$7,
 IF(TRIM(C67)="State Grade", 0, "")))))</f>
        <v>0</v>
      </c>
      <c r="E67" s="96">
        <v>0</v>
      </c>
      <c r="F67" s="68">
        <f t="shared" si="4"/>
        <v>0</v>
      </c>
      <c r="G67" s="33"/>
      <c r="H67" s="71"/>
      <c r="I67" s="33"/>
      <c r="J67" s="71"/>
      <c r="K67" s="33"/>
      <c r="L67" s="71"/>
      <c r="M67" s="33"/>
      <c r="N67" s="71"/>
      <c r="O67" s="71"/>
      <c r="P67" s="71"/>
    </row>
    <row r="68" spans="1:16" ht="21.75" customHeight="1" x14ac:dyDescent="0.35">
      <c r="A68" s="78"/>
      <c r="B68" s="94" t="s">
        <v>73</v>
      </c>
      <c r="C68" s="28" t="s">
        <v>69</v>
      </c>
      <c r="D68" s="63">
        <f>IF(TRIM(C68)="Director Level Professional / Partner", 'Staff Day Rates (A)'!$I$4,
 IF(TRIM(C68)="Senior Professional", 'Staff Day Rates (A)'!$I$5,
 IF(TRIM(C68)="Professional", 'Staff Day Rates (A)'!$I$6,
 IF(TRIM(C68)="Junior or Graduate Professional", 'Staff Day Rates (A)'!$I$7,
 IF(TRIM(C68)="State Grade", 0, "")))))</f>
        <v>0</v>
      </c>
      <c r="E68" s="96">
        <v>0</v>
      </c>
      <c r="F68" s="68">
        <f t="shared" si="4"/>
        <v>0</v>
      </c>
      <c r="G68" s="33"/>
      <c r="H68" s="71"/>
      <c r="I68" s="33"/>
      <c r="J68" s="71"/>
      <c r="K68" s="33"/>
      <c r="L68" s="71"/>
      <c r="M68" s="33"/>
      <c r="N68" s="71"/>
      <c r="O68" s="71"/>
      <c r="P68" s="71"/>
    </row>
    <row r="69" spans="1:16" ht="21.75" customHeight="1" x14ac:dyDescent="0.35">
      <c r="A69" s="78"/>
      <c r="B69" s="94" t="s">
        <v>73</v>
      </c>
      <c r="C69" s="28" t="s">
        <v>69</v>
      </c>
      <c r="D69" s="63">
        <f>IF(TRIM(C69)="Director Level Professional / Partner", 'Staff Day Rates (A)'!$I$4,
 IF(TRIM(C69)="Senior Professional", 'Staff Day Rates (A)'!$I$5,
 IF(TRIM(C69)="Professional", 'Staff Day Rates (A)'!$I$6,
 IF(TRIM(C69)="Junior or Graduate Professional", 'Staff Day Rates (A)'!$I$7,
 IF(TRIM(C69)="State Grade", 0, "")))))</f>
        <v>0</v>
      </c>
      <c r="E69" s="96">
        <v>0</v>
      </c>
      <c r="F69" s="68">
        <f t="shared" si="4"/>
        <v>0</v>
      </c>
      <c r="G69" s="33"/>
      <c r="H69" s="71"/>
      <c r="I69" s="33"/>
      <c r="J69" s="71"/>
      <c r="K69" s="33"/>
      <c r="L69" s="71"/>
      <c r="M69" s="33"/>
      <c r="N69" s="71"/>
      <c r="O69" s="71"/>
      <c r="P69" s="71"/>
    </row>
    <row r="70" spans="1:16" ht="21.75" customHeight="1" x14ac:dyDescent="0.35">
      <c r="A70" s="78"/>
      <c r="B70" s="94" t="s">
        <v>73</v>
      </c>
      <c r="C70" s="28" t="s">
        <v>69</v>
      </c>
      <c r="D70" s="63">
        <f>IF(TRIM(C70)="Director Level Professional / Partner", 'Staff Day Rates (A)'!$I$4,
 IF(TRIM(C70)="Senior Professional", 'Staff Day Rates (A)'!$I$5,
 IF(TRIM(C70)="Professional", 'Staff Day Rates (A)'!$I$6,
 IF(TRIM(C70)="Junior or Graduate Professional", 'Staff Day Rates (A)'!$I$7,
 IF(TRIM(C70)="State Grade", 0, "")))))</f>
        <v>0</v>
      </c>
      <c r="E70" s="96">
        <v>0</v>
      </c>
      <c r="F70" s="68">
        <f t="shared" si="4"/>
        <v>0</v>
      </c>
      <c r="G70" s="33"/>
      <c r="H70" s="71"/>
      <c r="I70" s="33"/>
      <c r="J70" s="71"/>
      <c r="K70" s="33"/>
      <c r="L70" s="71"/>
      <c r="M70" s="33"/>
      <c r="N70" s="71"/>
      <c r="O70" s="71"/>
      <c r="P70" s="71"/>
    </row>
    <row r="71" spans="1:16" ht="21.75" customHeight="1" x14ac:dyDescent="0.35">
      <c r="A71" s="78"/>
      <c r="B71" s="94" t="s">
        <v>73</v>
      </c>
      <c r="C71" s="28" t="s">
        <v>69</v>
      </c>
      <c r="D71" s="63">
        <f>IF(TRIM(C71)="Director Level Professional / Partner", 'Staff Day Rates (A)'!$I$4,
 IF(TRIM(C71)="Senior Professional", 'Staff Day Rates (A)'!$I$5,
 IF(TRIM(C71)="Professional", 'Staff Day Rates (A)'!$I$6,
 IF(TRIM(C71)="Junior or Graduate Professional", 'Staff Day Rates (A)'!$I$7,
 IF(TRIM(C71)="State Grade", 0, "")))))</f>
        <v>0</v>
      </c>
      <c r="E71" s="96">
        <v>0</v>
      </c>
      <c r="F71" s="68">
        <f t="shared" si="4"/>
        <v>0</v>
      </c>
      <c r="G71" s="33"/>
      <c r="H71" s="71"/>
      <c r="I71" s="33"/>
      <c r="J71" s="71"/>
      <c r="K71" s="33"/>
      <c r="L71" s="71"/>
      <c r="M71" s="33"/>
      <c r="N71" s="71"/>
      <c r="O71" s="71"/>
      <c r="P71" s="71"/>
    </row>
    <row r="72" spans="1:16" ht="24" customHeight="1" x14ac:dyDescent="0.35">
      <c r="A72" s="78"/>
      <c r="B72" s="94" t="s">
        <v>73</v>
      </c>
      <c r="C72" s="28" t="s">
        <v>69</v>
      </c>
      <c r="D72" s="63">
        <f>IF(TRIM(C72)="Director Level Professional / Partner", 'Staff Day Rates (A)'!$I$4,
 IF(TRIM(C72)="Senior Professional", 'Staff Day Rates (A)'!$I$5,
 IF(TRIM(C72)="Professional", 'Staff Day Rates (A)'!$I$6,
 IF(TRIM(C72)="Junior or Graduate Professional", 'Staff Day Rates (A)'!$I$7,
 IF(TRIM(C72)="State Grade", 0, "")))))</f>
        <v>0</v>
      </c>
      <c r="E72" s="96">
        <v>0</v>
      </c>
      <c r="F72" s="68">
        <f t="shared" si="4"/>
        <v>0</v>
      </c>
      <c r="G72" s="33"/>
      <c r="H72" s="71"/>
      <c r="I72" s="33"/>
      <c r="J72" s="71"/>
      <c r="K72" s="33"/>
      <c r="L72" s="71"/>
      <c r="M72" s="33"/>
      <c r="N72" s="71"/>
      <c r="O72" s="71"/>
      <c r="P72" s="71"/>
    </row>
    <row r="73" spans="1:16" ht="24" customHeight="1" x14ac:dyDescent="0.35">
      <c r="A73" s="78"/>
      <c r="B73" s="94" t="s">
        <v>73</v>
      </c>
      <c r="C73" s="28" t="s">
        <v>69</v>
      </c>
      <c r="D73" s="63">
        <f>IF(TRIM(C73)="Director Level Professional / Partner", 'Staff Day Rates (A)'!$I$4,
 IF(TRIM(C73)="Senior Professional", 'Staff Day Rates (A)'!$I$5,
 IF(TRIM(C73)="Professional", 'Staff Day Rates (A)'!$I$6,
 IF(TRIM(C73)="Junior or Graduate Professional", 'Staff Day Rates (A)'!$I$7,
 IF(TRIM(C73)="State Grade", 0, "")))))</f>
        <v>0</v>
      </c>
      <c r="E73" s="96">
        <v>0</v>
      </c>
      <c r="F73" s="68">
        <f t="shared" si="4"/>
        <v>0</v>
      </c>
      <c r="G73" s="33"/>
      <c r="H73" s="71"/>
      <c r="I73" s="33"/>
      <c r="J73" s="71"/>
      <c r="K73" s="33"/>
      <c r="L73" s="71"/>
      <c r="M73" s="33"/>
      <c r="N73" s="71"/>
      <c r="O73" s="71"/>
      <c r="P73" s="71"/>
    </row>
    <row r="74" spans="1:16" ht="24" customHeight="1" x14ac:dyDescent="0.35">
      <c r="A74" s="78"/>
      <c r="B74" s="94" t="s">
        <v>73</v>
      </c>
      <c r="C74" s="28" t="s">
        <v>69</v>
      </c>
      <c r="D74" s="63">
        <f>IF(TRIM(C74)="Director Level Professional / Partner", 'Staff Day Rates (A)'!$I$4,
 IF(TRIM(C74)="Senior Professional", 'Staff Day Rates (A)'!$I$5,
 IF(TRIM(C74)="Professional", 'Staff Day Rates (A)'!$I$6,
 IF(TRIM(C74)="Junior or Graduate Professional", 'Staff Day Rates (A)'!$I$7,
 IF(TRIM(C74)="State Grade", 0, "")))))</f>
        <v>0</v>
      </c>
      <c r="E74" s="96">
        <v>0</v>
      </c>
      <c r="F74" s="68">
        <f t="shared" si="4"/>
        <v>0</v>
      </c>
      <c r="G74" s="33"/>
      <c r="H74" s="71"/>
      <c r="I74" s="33"/>
      <c r="J74" s="71"/>
      <c r="K74" s="33"/>
      <c r="L74" s="71"/>
      <c r="M74" s="33"/>
      <c r="N74" s="71"/>
      <c r="O74" s="71"/>
      <c r="P74" s="71"/>
    </row>
    <row r="75" spans="1:16" ht="24" customHeight="1" x14ac:dyDescent="0.35">
      <c r="A75" s="78"/>
      <c r="B75" s="94" t="s">
        <v>73</v>
      </c>
      <c r="C75" s="28" t="s">
        <v>69</v>
      </c>
      <c r="D75" s="63">
        <f>IF(TRIM(C75)="Director Level Professional / Partner", 'Staff Day Rates (A)'!$I$4,
 IF(TRIM(C75)="Senior Professional", 'Staff Day Rates (A)'!$I$5,
 IF(TRIM(C75)="Professional", 'Staff Day Rates (A)'!$I$6,
 IF(TRIM(C75)="Junior or Graduate Professional", 'Staff Day Rates (A)'!$I$7,
 IF(TRIM(C75)="State Grade", 0, "")))))</f>
        <v>0</v>
      </c>
      <c r="E75" s="96">
        <v>0</v>
      </c>
      <c r="F75" s="68">
        <f t="shared" si="4"/>
        <v>0</v>
      </c>
      <c r="G75" s="33"/>
      <c r="H75" s="71"/>
      <c r="I75" s="33"/>
      <c r="J75" s="71"/>
      <c r="K75" s="33"/>
      <c r="L75" s="71"/>
      <c r="M75" s="33"/>
      <c r="N75" s="71"/>
      <c r="O75" s="71"/>
      <c r="P75" s="71"/>
    </row>
    <row r="76" spans="1:16" ht="20.5" customHeight="1" x14ac:dyDescent="0.35">
      <c r="B76" s="94" t="s">
        <v>73</v>
      </c>
      <c r="C76" s="28" t="s">
        <v>69</v>
      </c>
      <c r="D76" s="63">
        <f>IF(TRIM(C76)="Director Level Professional / Partner", 'Staff Day Rates (A)'!$I$4,
 IF(TRIM(C76)="Senior Professional", 'Staff Day Rates (A)'!$I$5,
 IF(TRIM(C76)="Professional", 'Staff Day Rates (A)'!$I$6,
 IF(TRIM(C76)="Junior or Graduate Professional", 'Staff Day Rates (A)'!$I$7,
 IF(TRIM(C76)="State Grade", 0, "")))))</f>
        <v>0</v>
      </c>
      <c r="E76" s="96">
        <v>0</v>
      </c>
      <c r="F76" s="68">
        <f t="shared" si="4"/>
        <v>0</v>
      </c>
      <c r="G76" s="33"/>
      <c r="H76" s="71"/>
      <c r="I76" s="33"/>
      <c r="J76" s="71"/>
      <c r="K76" s="33"/>
      <c r="L76" s="71"/>
      <c r="M76" s="33"/>
      <c r="N76" s="71"/>
      <c r="O76" s="71"/>
      <c r="P76" s="71"/>
    </row>
    <row r="77" spans="1:16" ht="20.5" customHeight="1" x14ac:dyDescent="0.35">
      <c r="B77" s="94" t="s">
        <v>73</v>
      </c>
      <c r="C77" s="28" t="s">
        <v>69</v>
      </c>
      <c r="D77" s="63">
        <f>IF(TRIM(C77)="Director Level Professional / Partner", 'Staff Day Rates (A)'!$I$4,
 IF(TRIM(C77)="Senior Professional", 'Staff Day Rates (A)'!$I$5,
 IF(TRIM(C77)="Professional", 'Staff Day Rates (A)'!$I$6,
 IF(TRIM(C77)="Junior or Graduate Professional", 'Staff Day Rates (A)'!$I$7,
 IF(TRIM(C77)="State Grade", 0, "")))))</f>
        <v>0</v>
      </c>
      <c r="E77" s="96">
        <v>0</v>
      </c>
      <c r="F77" s="68">
        <f t="shared" si="4"/>
        <v>0</v>
      </c>
      <c r="G77" s="33"/>
      <c r="H77" s="71"/>
      <c r="I77" s="33"/>
      <c r="J77" s="71"/>
      <c r="K77" s="33"/>
      <c r="L77" s="71"/>
      <c r="M77" s="33"/>
      <c r="N77" s="71"/>
      <c r="O77" s="71"/>
      <c r="P77" s="71"/>
    </row>
    <row r="78" spans="1:16" ht="20.5" customHeight="1" x14ac:dyDescent="0.35">
      <c r="B78" s="94" t="s">
        <v>73</v>
      </c>
      <c r="C78" s="28" t="s">
        <v>69</v>
      </c>
      <c r="D78" s="63">
        <f>IF(TRIM(C78)="Director Level Professional / Partner", 'Staff Day Rates (A)'!$I$4,
 IF(TRIM(C78)="Senior Professional", 'Staff Day Rates (A)'!$I$5,
 IF(TRIM(C78)="Professional", 'Staff Day Rates (A)'!$I$6,
 IF(TRIM(C78)="Junior or Graduate Professional", 'Staff Day Rates (A)'!$I$7,
 IF(TRIM(C78)="State Grade", 0, "")))))</f>
        <v>0</v>
      </c>
      <c r="E78" s="96">
        <v>0</v>
      </c>
      <c r="F78" s="68">
        <f t="shared" si="4"/>
        <v>0</v>
      </c>
      <c r="G78" s="33"/>
      <c r="H78" s="71"/>
      <c r="I78" s="33"/>
      <c r="J78" s="71"/>
      <c r="K78" s="33"/>
      <c r="L78" s="71"/>
      <c r="M78" s="33"/>
      <c r="N78" s="71"/>
      <c r="O78" s="71"/>
      <c r="P78" s="71"/>
    </row>
    <row r="79" spans="1:16" ht="20.5" customHeight="1" x14ac:dyDescent="0.35">
      <c r="B79" s="94" t="s">
        <v>73</v>
      </c>
      <c r="C79" s="28" t="s">
        <v>69</v>
      </c>
      <c r="D79" s="63">
        <f>IF(TRIM(C79)="Director Level Professional / Partner", 'Staff Day Rates (A)'!$I$4,
 IF(TRIM(C79)="Senior Professional", 'Staff Day Rates (A)'!$I$5,
 IF(TRIM(C79)="Professional", 'Staff Day Rates (A)'!$I$6,
 IF(TRIM(C79)="Junior or Graduate Professional", 'Staff Day Rates (A)'!$I$7,
 IF(TRIM(C79)="State Grade", 0, "")))))</f>
        <v>0</v>
      </c>
      <c r="E79" s="96">
        <v>0</v>
      </c>
      <c r="F79" s="68">
        <f t="shared" si="4"/>
        <v>0</v>
      </c>
      <c r="G79" s="33"/>
      <c r="H79" s="71"/>
      <c r="I79" s="33"/>
      <c r="J79" s="71"/>
      <c r="K79" s="33"/>
      <c r="L79" s="71"/>
      <c r="M79" s="33"/>
      <c r="N79" s="71"/>
      <c r="O79" s="71"/>
      <c r="P79" s="71"/>
    </row>
    <row r="80" spans="1:16" ht="20.5" customHeight="1" thickBot="1" x14ac:dyDescent="0.4">
      <c r="A80" s="34"/>
      <c r="B80" s="73"/>
      <c r="C80" s="74"/>
      <c r="D80" s="81"/>
      <c r="E80" s="76" t="s">
        <v>34</v>
      </c>
      <c r="F80" s="77">
        <f>SUM(F62:F79)</f>
        <v>0</v>
      </c>
      <c r="G80" s="33"/>
      <c r="H80" s="71"/>
      <c r="I80" s="33"/>
      <c r="J80" s="71"/>
      <c r="K80" s="33"/>
      <c r="L80" s="71"/>
      <c r="M80" s="33"/>
      <c r="N80" s="71"/>
      <c r="O80" s="71"/>
      <c r="P80" s="71"/>
    </row>
    <row r="81" spans="1:16" ht="23.25" customHeight="1" x14ac:dyDescent="0.35">
      <c r="A81" s="168" t="s">
        <v>99</v>
      </c>
      <c r="B81" s="94" t="s">
        <v>73</v>
      </c>
      <c r="C81" s="28" t="s">
        <v>69</v>
      </c>
      <c r="D81" s="63">
        <f>IF(TRIM(C81)="Director Level Professional / Partner", 'Staff Day Rates (A)'!$I$4,
 IF(TRIM(C81)="Senior Professional", 'Staff Day Rates (A)'!$I$5,
 IF(TRIM(C81)="Professional", 'Staff Day Rates (A)'!$I$6,
 IF(TRIM(C81)="Junior or Graduate Professional", 'Staff Day Rates (A)'!$I$7,
 IF(TRIM(C81)="State Grade", 0, "")))))</f>
        <v>0</v>
      </c>
      <c r="E81" s="95">
        <v>0</v>
      </c>
      <c r="F81" s="64">
        <f t="shared" ref="F81:F98" si="5">SUM(D81*E81)</f>
        <v>0</v>
      </c>
      <c r="G81" s="33"/>
      <c r="H81" s="71"/>
      <c r="I81" s="33"/>
      <c r="J81" s="71"/>
      <c r="K81" s="33"/>
      <c r="L81" s="71"/>
      <c r="M81" s="33"/>
      <c r="N81" s="71"/>
      <c r="O81" s="71"/>
      <c r="P81" s="71"/>
    </row>
    <row r="82" spans="1:16" ht="19.5" customHeight="1" x14ac:dyDescent="0.35">
      <c r="A82" s="168"/>
      <c r="B82" s="94" t="s">
        <v>73</v>
      </c>
      <c r="C82" s="28" t="s">
        <v>69</v>
      </c>
      <c r="D82" s="63">
        <f>IF(TRIM(C82)="Director Level Professional / Partner", 'Staff Day Rates (A)'!$I$4,
 IF(TRIM(C82)="Senior Professional", 'Staff Day Rates (A)'!$I$5,
 IF(TRIM(C82)="Professional", 'Staff Day Rates (A)'!$I$6,
 IF(TRIM(C82)="Junior or Graduate Professional", 'Staff Day Rates (A)'!$I$7,
 IF(TRIM(C82)="State Grade", 0, "")))))</f>
        <v>0</v>
      </c>
      <c r="E82" s="96">
        <v>0</v>
      </c>
      <c r="F82" s="68">
        <f t="shared" si="5"/>
        <v>0</v>
      </c>
      <c r="G82" s="33"/>
      <c r="H82" s="71"/>
      <c r="I82" s="33"/>
      <c r="J82" s="71"/>
      <c r="K82" s="33"/>
      <c r="L82" s="71"/>
      <c r="M82" s="33"/>
      <c r="N82" s="71"/>
      <c r="O82" s="71"/>
      <c r="P82" s="71"/>
    </row>
    <row r="83" spans="1:16" ht="19.5" customHeight="1" x14ac:dyDescent="0.35">
      <c r="A83" s="168"/>
      <c r="B83" s="94" t="s">
        <v>73</v>
      </c>
      <c r="C83" s="28" t="s">
        <v>69</v>
      </c>
      <c r="D83" s="63">
        <f>IF(TRIM(C83)="Director Level Professional / Partner", 'Staff Day Rates (A)'!$I$4,
 IF(TRIM(C83)="Senior Professional", 'Staff Day Rates (A)'!$I$5,
 IF(TRIM(C83)="Professional", 'Staff Day Rates (A)'!$I$6,
 IF(TRIM(C83)="Junior or Graduate Professional", 'Staff Day Rates (A)'!$I$7,
 IF(TRIM(C83)="State Grade", 0, "")))))</f>
        <v>0</v>
      </c>
      <c r="E83" s="96">
        <v>0</v>
      </c>
      <c r="F83" s="68">
        <f t="shared" si="5"/>
        <v>0</v>
      </c>
      <c r="G83" s="33"/>
      <c r="H83" s="71"/>
      <c r="I83" s="33"/>
      <c r="J83" s="71"/>
      <c r="K83" s="33"/>
      <c r="L83" s="71"/>
      <c r="M83" s="33"/>
      <c r="N83" s="71"/>
      <c r="O83" s="71"/>
      <c r="P83" s="71"/>
    </row>
    <row r="84" spans="1:16" ht="19.5" customHeight="1" x14ac:dyDescent="0.35">
      <c r="A84" s="168"/>
      <c r="B84" s="94" t="s">
        <v>73</v>
      </c>
      <c r="C84" s="28" t="s">
        <v>69</v>
      </c>
      <c r="D84" s="63">
        <f>IF(TRIM(C84)="Director Level Professional / Partner", 'Staff Day Rates (A)'!$I$4,
 IF(TRIM(C84)="Senior Professional", 'Staff Day Rates (A)'!$I$5,
 IF(TRIM(C84)="Professional", 'Staff Day Rates (A)'!$I$6,
 IF(TRIM(C84)="Junior or Graduate Professional", 'Staff Day Rates (A)'!$I$7,
 IF(TRIM(C84)="State Grade", 0, "")))))</f>
        <v>0</v>
      </c>
      <c r="E84" s="96">
        <v>0</v>
      </c>
      <c r="F84" s="68">
        <f t="shared" si="5"/>
        <v>0</v>
      </c>
      <c r="G84" s="33"/>
      <c r="H84" s="71"/>
      <c r="I84" s="33"/>
      <c r="J84" s="71"/>
      <c r="K84" s="33"/>
      <c r="L84" s="71"/>
      <c r="M84" s="33"/>
      <c r="N84" s="71"/>
      <c r="O84" s="71"/>
      <c r="P84" s="71"/>
    </row>
    <row r="85" spans="1:16" ht="19.5" customHeight="1" x14ac:dyDescent="0.35">
      <c r="A85" s="168"/>
      <c r="B85" s="94" t="s">
        <v>73</v>
      </c>
      <c r="C85" s="28" t="s">
        <v>69</v>
      </c>
      <c r="D85" s="63">
        <f>IF(TRIM(C85)="Director Level Professional / Partner", 'Staff Day Rates (A)'!$I$4,
 IF(TRIM(C85)="Senior Professional", 'Staff Day Rates (A)'!$I$5,
 IF(TRIM(C85)="Professional", 'Staff Day Rates (A)'!$I$6,
 IF(TRIM(C85)="Junior or Graduate Professional", 'Staff Day Rates (A)'!$I$7,
 IF(TRIM(C85)="State Grade", 0, "")))))</f>
        <v>0</v>
      </c>
      <c r="E85" s="96">
        <v>0</v>
      </c>
      <c r="F85" s="68">
        <f t="shared" si="5"/>
        <v>0</v>
      </c>
      <c r="G85" s="33"/>
      <c r="H85" s="71"/>
      <c r="I85" s="33"/>
      <c r="J85" s="71"/>
      <c r="K85" s="33"/>
      <c r="L85" s="71"/>
      <c r="M85" s="33"/>
      <c r="N85" s="71"/>
      <c r="O85" s="71"/>
      <c r="P85" s="71"/>
    </row>
    <row r="86" spans="1:16" ht="19.5" customHeight="1" x14ac:dyDescent="0.35">
      <c r="A86" s="168"/>
      <c r="B86" s="94" t="s">
        <v>73</v>
      </c>
      <c r="C86" s="28" t="s">
        <v>69</v>
      </c>
      <c r="D86" s="63">
        <f>IF(TRIM(C86)="Director Level Professional / Partner", 'Staff Day Rates (A)'!$I$4,
 IF(TRIM(C86)="Senior Professional", 'Staff Day Rates (A)'!$I$5,
 IF(TRIM(C86)="Professional", 'Staff Day Rates (A)'!$I$6,
 IF(TRIM(C86)="Junior or Graduate Professional", 'Staff Day Rates (A)'!$I$7,
 IF(TRIM(C86)="State Grade", 0, "")))))</f>
        <v>0</v>
      </c>
      <c r="E86" s="96">
        <v>0</v>
      </c>
      <c r="F86" s="68">
        <f t="shared" si="5"/>
        <v>0</v>
      </c>
      <c r="G86" s="33"/>
      <c r="H86" s="71"/>
      <c r="I86" s="33"/>
      <c r="J86" s="71"/>
      <c r="K86" s="33"/>
      <c r="L86" s="71"/>
      <c r="M86" s="33"/>
      <c r="N86" s="71"/>
      <c r="O86" s="71"/>
      <c r="P86" s="71"/>
    </row>
    <row r="87" spans="1:16" ht="19.5" customHeight="1" x14ac:dyDescent="0.35">
      <c r="A87" s="82"/>
      <c r="B87" s="94" t="s">
        <v>73</v>
      </c>
      <c r="C87" s="28" t="s">
        <v>69</v>
      </c>
      <c r="D87" s="63">
        <f>IF(TRIM(C87)="Director Level Professional / Partner", 'Staff Day Rates (A)'!$I$4,
 IF(TRIM(C87)="Senior Professional", 'Staff Day Rates (A)'!$I$5,
 IF(TRIM(C87)="Professional", 'Staff Day Rates (A)'!$I$6,
 IF(TRIM(C87)="Junior or Graduate Professional", 'Staff Day Rates (A)'!$I$7,
 IF(TRIM(C87)="State Grade", 0, "")))))</f>
        <v>0</v>
      </c>
      <c r="E87" s="96">
        <v>0</v>
      </c>
      <c r="F87" s="68">
        <f t="shared" si="5"/>
        <v>0</v>
      </c>
      <c r="G87" s="33"/>
      <c r="H87" s="71"/>
      <c r="I87" s="33"/>
      <c r="J87" s="71"/>
      <c r="K87" s="33"/>
      <c r="L87" s="71"/>
      <c r="M87" s="33"/>
      <c r="N87" s="71"/>
      <c r="O87" s="71"/>
      <c r="P87" s="71"/>
    </row>
    <row r="88" spans="1:16" ht="19.5" customHeight="1" x14ac:dyDescent="0.35">
      <c r="A88" s="82"/>
      <c r="B88" s="94" t="s">
        <v>73</v>
      </c>
      <c r="C88" s="28" t="s">
        <v>69</v>
      </c>
      <c r="D88" s="63">
        <f>IF(TRIM(C88)="Director Level Professional / Partner", 'Staff Day Rates (A)'!$I$4,
 IF(TRIM(C88)="Senior Professional", 'Staff Day Rates (A)'!$I$5,
 IF(TRIM(C88)="Professional", 'Staff Day Rates (A)'!$I$6,
 IF(TRIM(C88)="Junior or Graduate Professional", 'Staff Day Rates (A)'!$I$7,
 IF(TRIM(C88)="State Grade", 0, "")))))</f>
        <v>0</v>
      </c>
      <c r="E88" s="96">
        <v>0</v>
      </c>
      <c r="F88" s="68">
        <f t="shared" si="5"/>
        <v>0</v>
      </c>
      <c r="G88" s="33"/>
      <c r="H88" s="71"/>
      <c r="I88" s="33"/>
      <c r="J88" s="71"/>
      <c r="K88" s="33"/>
      <c r="L88" s="71"/>
      <c r="M88" s="33"/>
      <c r="N88" s="71"/>
      <c r="O88" s="71"/>
      <c r="P88" s="71"/>
    </row>
    <row r="89" spans="1:16" ht="19.5" customHeight="1" x14ac:dyDescent="0.35">
      <c r="A89" s="82"/>
      <c r="B89" s="94" t="s">
        <v>73</v>
      </c>
      <c r="C89" s="28" t="s">
        <v>69</v>
      </c>
      <c r="D89" s="63">
        <f>IF(TRIM(C89)="Director Level Professional / Partner", 'Staff Day Rates (A)'!$I$4,
 IF(TRIM(C89)="Senior Professional", 'Staff Day Rates (A)'!$I$5,
 IF(TRIM(C89)="Professional", 'Staff Day Rates (A)'!$I$6,
 IF(TRIM(C89)="Junior or Graduate Professional", 'Staff Day Rates (A)'!$I$7,
 IF(TRIM(C89)="State Grade", 0, "")))))</f>
        <v>0</v>
      </c>
      <c r="E89" s="96">
        <v>0</v>
      </c>
      <c r="F89" s="68">
        <f t="shared" si="5"/>
        <v>0</v>
      </c>
      <c r="G89" s="33"/>
      <c r="H89" s="71"/>
      <c r="I89" s="33"/>
      <c r="J89" s="71"/>
      <c r="K89" s="33"/>
      <c r="L89" s="71"/>
      <c r="M89" s="33"/>
      <c r="N89" s="71"/>
      <c r="O89" s="71"/>
      <c r="P89" s="71"/>
    </row>
    <row r="90" spans="1:16" ht="19.5" customHeight="1" x14ac:dyDescent="0.35">
      <c r="A90" s="82"/>
      <c r="B90" s="94" t="s">
        <v>73</v>
      </c>
      <c r="C90" s="28" t="s">
        <v>69</v>
      </c>
      <c r="D90" s="63">
        <f>IF(TRIM(C90)="Director Level Professional / Partner", 'Staff Day Rates (A)'!$I$4,
 IF(TRIM(C90)="Senior Professional", 'Staff Day Rates (A)'!$I$5,
 IF(TRIM(C90)="Professional", 'Staff Day Rates (A)'!$I$6,
 IF(TRIM(C90)="Junior or Graduate Professional", 'Staff Day Rates (A)'!$I$7,
 IF(TRIM(C90)="State Grade", 0, "")))))</f>
        <v>0</v>
      </c>
      <c r="E90" s="96">
        <v>10</v>
      </c>
      <c r="F90" s="68">
        <f t="shared" si="5"/>
        <v>0</v>
      </c>
      <c r="G90" s="33"/>
      <c r="H90" s="71"/>
      <c r="I90" s="33"/>
      <c r="J90" s="71"/>
      <c r="K90" s="33"/>
      <c r="L90" s="71"/>
      <c r="M90" s="33"/>
      <c r="N90" s="71"/>
      <c r="O90" s="71"/>
      <c r="P90" s="71"/>
    </row>
    <row r="91" spans="1:16" ht="19.5" customHeight="1" x14ac:dyDescent="0.35">
      <c r="A91" s="82"/>
      <c r="B91" s="94" t="s">
        <v>73</v>
      </c>
      <c r="C91" s="28" t="s">
        <v>69</v>
      </c>
      <c r="D91" s="63">
        <f>IF(TRIM(C91)="Director Level Professional / Partner", 'Staff Day Rates (A)'!$I$4,
 IF(TRIM(C91)="Senior Professional", 'Staff Day Rates (A)'!$I$5,
 IF(TRIM(C91)="Professional", 'Staff Day Rates (A)'!$I$6,
 IF(TRIM(C91)="Junior or Graduate Professional", 'Staff Day Rates (A)'!$I$7,
 IF(TRIM(C91)="State Grade", 0, "")))))</f>
        <v>0</v>
      </c>
      <c r="E91" s="96">
        <v>0</v>
      </c>
      <c r="F91" s="68">
        <f t="shared" si="5"/>
        <v>0</v>
      </c>
      <c r="G91" s="33"/>
      <c r="H91" s="71"/>
      <c r="I91" s="33"/>
      <c r="J91" s="71"/>
      <c r="K91" s="33"/>
      <c r="L91" s="71"/>
      <c r="M91" s="33"/>
      <c r="N91" s="71"/>
      <c r="O91" s="71"/>
      <c r="P91" s="71"/>
    </row>
    <row r="92" spans="1:16" ht="19.5" customHeight="1" x14ac:dyDescent="0.35">
      <c r="A92" s="82"/>
      <c r="B92" s="94" t="s">
        <v>73</v>
      </c>
      <c r="C92" s="28" t="s">
        <v>69</v>
      </c>
      <c r="D92" s="63">
        <f>IF(TRIM(C92)="Director Level Professional / Partner", 'Staff Day Rates (A)'!$I$4,
 IF(TRIM(C92)="Senior Professional", 'Staff Day Rates (A)'!$I$5,
 IF(TRIM(C92)="Professional", 'Staff Day Rates (A)'!$I$6,
 IF(TRIM(C92)="Junior or Graduate Professional", 'Staff Day Rates (A)'!$I$7,
 IF(TRIM(C92)="State Grade", 0, "")))))</f>
        <v>0</v>
      </c>
      <c r="E92" s="96">
        <v>0</v>
      </c>
      <c r="F92" s="68">
        <f t="shared" si="5"/>
        <v>0</v>
      </c>
      <c r="G92" s="33"/>
      <c r="H92" s="71"/>
      <c r="I92" s="33"/>
      <c r="J92" s="71"/>
      <c r="K92" s="33"/>
      <c r="L92" s="71"/>
      <c r="M92" s="33"/>
      <c r="N92" s="71"/>
      <c r="O92" s="71"/>
      <c r="P92" s="71"/>
    </row>
    <row r="93" spans="1:16" ht="19.5" customHeight="1" x14ac:dyDescent="0.35">
      <c r="A93" s="82"/>
      <c r="B93" s="94" t="s">
        <v>73</v>
      </c>
      <c r="C93" s="28" t="s">
        <v>69</v>
      </c>
      <c r="D93" s="63">
        <f>IF(TRIM(C93)="Director Level Professional / Partner", 'Staff Day Rates (A)'!$I$4,
 IF(TRIM(C93)="Senior Professional", 'Staff Day Rates (A)'!$I$5,
 IF(TRIM(C93)="Professional", 'Staff Day Rates (A)'!$I$6,
 IF(TRIM(C93)="Junior or Graduate Professional", 'Staff Day Rates (A)'!$I$7,
 IF(TRIM(C93)="State Grade", 0, "")))))</f>
        <v>0</v>
      </c>
      <c r="E93" s="96">
        <v>0</v>
      </c>
      <c r="F93" s="68">
        <f t="shared" si="5"/>
        <v>0</v>
      </c>
      <c r="G93" s="33"/>
      <c r="H93" s="71"/>
      <c r="I93" s="33"/>
      <c r="J93" s="71"/>
      <c r="K93" s="33"/>
      <c r="L93" s="71"/>
      <c r="M93" s="33"/>
      <c r="N93" s="71"/>
      <c r="O93" s="71"/>
      <c r="P93" s="71"/>
    </row>
    <row r="94" spans="1:16" ht="19.5" customHeight="1" x14ac:dyDescent="0.35">
      <c r="A94" s="82"/>
      <c r="B94" s="94" t="s">
        <v>73</v>
      </c>
      <c r="C94" s="28" t="s">
        <v>69</v>
      </c>
      <c r="D94" s="63">
        <f>IF(TRIM(C94)="Director Level Professional / Partner", 'Staff Day Rates (A)'!$I$4,
 IF(TRIM(C94)="Senior Professional", 'Staff Day Rates (A)'!$I$5,
 IF(TRIM(C94)="Professional", 'Staff Day Rates (A)'!$I$6,
 IF(TRIM(C94)="Junior or Graduate Professional", 'Staff Day Rates (A)'!$I$7,
 IF(TRIM(C94)="State Grade", 0, "")))))</f>
        <v>0</v>
      </c>
      <c r="E94" s="96">
        <v>0</v>
      </c>
      <c r="F94" s="68">
        <f t="shared" si="5"/>
        <v>0</v>
      </c>
      <c r="G94" s="33"/>
      <c r="H94" s="71"/>
      <c r="I94" s="33"/>
      <c r="J94" s="71"/>
      <c r="K94" s="33"/>
      <c r="L94" s="71"/>
      <c r="M94" s="33"/>
      <c r="N94" s="71"/>
      <c r="O94" s="71"/>
      <c r="P94" s="71"/>
    </row>
    <row r="95" spans="1:16" ht="19.5" customHeight="1" x14ac:dyDescent="0.35">
      <c r="A95" s="82"/>
      <c r="B95" s="94" t="s">
        <v>73</v>
      </c>
      <c r="C95" s="28" t="s">
        <v>69</v>
      </c>
      <c r="D95" s="63">
        <f>IF(TRIM(C95)="Director Level Professional / Partner", 'Staff Day Rates (A)'!$I$4,
 IF(TRIM(C95)="Senior Professional", 'Staff Day Rates (A)'!$I$5,
 IF(TRIM(C95)="Professional", 'Staff Day Rates (A)'!$I$6,
 IF(TRIM(C95)="Junior or Graduate Professional", 'Staff Day Rates (A)'!$I$7,
 IF(TRIM(C95)="State Grade", 0, "")))))</f>
        <v>0</v>
      </c>
      <c r="E95" s="96">
        <v>0</v>
      </c>
      <c r="F95" s="68">
        <f t="shared" si="5"/>
        <v>0</v>
      </c>
      <c r="G95" s="33"/>
      <c r="H95" s="71"/>
      <c r="I95" s="33"/>
      <c r="J95" s="71"/>
      <c r="K95" s="33"/>
      <c r="L95" s="71"/>
      <c r="M95" s="33"/>
      <c r="N95" s="71"/>
      <c r="O95" s="71"/>
      <c r="P95" s="71"/>
    </row>
    <row r="96" spans="1:16" ht="19.5" customHeight="1" x14ac:dyDescent="0.35">
      <c r="A96" s="82"/>
      <c r="B96" s="94" t="s">
        <v>73</v>
      </c>
      <c r="C96" s="28" t="s">
        <v>69</v>
      </c>
      <c r="D96" s="63">
        <f>IF(TRIM(C96)="Director Level Professional / Partner", 'Staff Day Rates (A)'!$I$4,
 IF(TRIM(C96)="Senior Professional", 'Staff Day Rates (A)'!$I$5,
 IF(TRIM(C96)="Professional", 'Staff Day Rates (A)'!$I$6,
 IF(TRIM(C96)="Junior or Graduate Professional", 'Staff Day Rates (A)'!$I$7,
 IF(TRIM(C96)="State Grade", 0, "")))))</f>
        <v>0</v>
      </c>
      <c r="E96" s="96">
        <v>0</v>
      </c>
      <c r="F96" s="68">
        <f t="shared" si="5"/>
        <v>0</v>
      </c>
      <c r="G96" s="33"/>
      <c r="H96" s="71"/>
      <c r="I96" s="33"/>
      <c r="J96" s="71"/>
      <c r="K96" s="33"/>
      <c r="L96" s="71"/>
      <c r="M96" s="33"/>
      <c r="N96" s="71"/>
      <c r="O96" s="71"/>
      <c r="P96" s="71"/>
    </row>
    <row r="97" spans="1:16" ht="19.5" customHeight="1" x14ac:dyDescent="0.35">
      <c r="A97" s="82"/>
      <c r="B97" s="94" t="s">
        <v>73</v>
      </c>
      <c r="C97" s="29" t="s">
        <v>69</v>
      </c>
      <c r="D97" s="83">
        <f>IF(TRIM(C97)="Director Level Professional / Partner", 'Staff Day Rates (A)'!$I$4,
 IF(TRIM(C97)="Senior Professional", 'Staff Day Rates (A)'!$I$5,
 IF(TRIM(C97)="Professional", 'Staff Day Rates (A)'!$I$6,
 IF(TRIM(C97)="Junior or Graduate Professional", 'Staff Day Rates (A)'!$I$7,
 IF(TRIM(C97)="State Grade", 0, "")))))</f>
        <v>0</v>
      </c>
      <c r="E97" s="99">
        <v>0</v>
      </c>
      <c r="F97" s="84">
        <f t="shared" si="5"/>
        <v>0</v>
      </c>
      <c r="G97" s="33"/>
      <c r="H97" s="71"/>
      <c r="I97" s="33"/>
      <c r="J97" s="71"/>
      <c r="K97" s="33"/>
      <c r="L97" s="71"/>
      <c r="M97" s="33"/>
      <c r="N97" s="71"/>
      <c r="O97" s="71"/>
      <c r="P97" s="71"/>
    </row>
    <row r="98" spans="1:16" ht="19.5" customHeight="1" thickBot="1" x14ac:dyDescent="0.4">
      <c r="A98" s="82"/>
      <c r="B98" s="98" t="s">
        <v>73</v>
      </c>
      <c r="C98" s="100" t="s">
        <v>69</v>
      </c>
      <c r="D98" s="102">
        <f>IF(TRIM(C98)="Director Level Professional / Partner", 'Staff Day Rates (A)'!$I$4,
 IF(TRIM(C98)="Senior Professional", 'Staff Day Rates (A)'!$I$5,
 IF(TRIM(C98)="Professional", 'Staff Day Rates (A)'!$I$6,
 IF(TRIM(C98)="Junior or Graduate Professional", 'Staff Day Rates (A)'!$I$7,
 IF(TRIM(C98)="State Grade", 0, "")))))</f>
        <v>0</v>
      </c>
      <c r="E98" s="101">
        <v>0</v>
      </c>
      <c r="F98" s="85">
        <f t="shared" si="5"/>
        <v>0</v>
      </c>
      <c r="G98" s="33"/>
      <c r="H98" s="71"/>
      <c r="I98" s="33"/>
      <c r="J98" s="71"/>
      <c r="K98" s="33"/>
      <c r="L98" s="71"/>
      <c r="M98" s="33"/>
      <c r="N98" s="71"/>
      <c r="O98" s="71"/>
      <c r="P98" s="71"/>
    </row>
    <row r="99" spans="1:16" x14ac:dyDescent="0.35">
      <c r="E99" s="86" t="s">
        <v>34</v>
      </c>
      <c r="F99" s="87">
        <f>SUM(F81:F98)</f>
        <v>0</v>
      </c>
    </row>
    <row r="100" spans="1:16" ht="15" thickBot="1" x14ac:dyDescent="0.4">
      <c r="D100" s="88" t="s">
        <v>35</v>
      </c>
      <c r="E100" s="88"/>
      <c r="F100" s="89">
        <f>SUM(F24+F42+F61+F80+F99)</f>
        <v>0</v>
      </c>
      <c r="H100" s="90"/>
      <c r="J100" s="91"/>
      <c r="L100" s="90"/>
      <c r="N100" s="91"/>
      <c r="P100" s="92"/>
    </row>
    <row r="101" spans="1:16" ht="15" thickTop="1" x14ac:dyDescent="0.35">
      <c r="F101" s="91"/>
      <c r="H101" s="93"/>
    </row>
    <row r="104" spans="1:16" hidden="1" x14ac:dyDescent="0.35">
      <c r="F104" s="54">
        <f>F100</f>
        <v>0</v>
      </c>
    </row>
  </sheetData>
  <sheetProtection algorithmName="SHA-512" hashValue="uGn/SW5jTx9dk0cVe+3Y40vsr0xoAsyXWxjMpydSxi7i8pounMVk0uoPcUCT/st+nUhimxZKEztsLWL/d58sUw==" saltValue="xKrcIRvuRgl14t5nj7J+jQ==" spinCount="100000" sheet="1" objects="1" scenarios="1" selectLockedCells="1"/>
  <mergeCells count="13">
    <mergeCell ref="A81:A86"/>
    <mergeCell ref="A6:A9"/>
    <mergeCell ref="A25:A28"/>
    <mergeCell ref="A43:A45"/>
    <mergeCell ref="A62:A66"/>
    <mergeCell ref="K4:L4"/>
    <mergeCell ref="O4:P4"/>
    <mergeCell ref="M4:N4"/>
    <mergeCell ref="A4:A5"/>
    <mergeCell ref="E4:F4"/>
    <mergeCell ref="G4:H4"/>
    <mergeCell ref="I4:J4"/>
    <mergeCell ref="B4:D4"/>
  </mergeCells>
  <conditionalFormatting sqref="D6:D23">
    <cfRule type="expression" priority="12">
      <formula>IF(C6="Professional", C1="+'Staff Day Rates (A)'!$E$6")</formula>
    </cfRule>
  </conditionalFormatting>
  <conditionalFormatting sqref="D25:D41">
    <cfRule type="expression" priority="4">
      <formula>IF(C25="Professional", C20="+'Staff Day Rates (A)'!$E$6")</formula>
    </cfRule>
  </conditionalFormatting>
  <conditionalFormatting sqref="D43:D60">
    <cfRule type="expression" priority="3">
      <formula>IF(C43="Professional", C38="+'Staff Day Rates (A)'!$E$6")</formula>
    </cfRule>
  </conditionalFormatting>
  <conditionalFormatting sqref="D62:D79">
    <cfRule type="expression" priority="2">
      <formula>IF(C62="Professional", C57="+'Staff Day Rates (A)'!$E$6")</formula>
    </cfRule>
  </conditionalFormatting>
  <conditionalFormatting sqref="D81:D98">
    <cfRule type="expression" priority="1">
      <formula>IF(C81="Professional", C76="+'Staff Day Rates (A)'!$E$6")</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736AFF23-15D9-494B-B370-FAAF9E462D4B}">
          <x14:formula1>
            <xm:f>'Lists EWR Use Only'!$B$2:$B$6</xm:f>
          </x14:formula1>
          <xm:sqref>C62:C79 C81:C98 C25:C41 C43:C60 C6:C23</xm:sqref>
        </x14:dataValidation>
        <x14:dataValidation type="list" allowBlank="1" showInputMessage="1" showErrorMessage="1" xr:uid="{A65C65A0-9457-4A39-B688-9A2FEE8D903A}">
          <x14:formula1>
            <xm:f>'Lists EWR Use Only'!$D$2:$D$20</xm:f>
          </x14:formula1>
          <xm:sqref>B81:B98 B25:B41 B43:B60 B62:B79 B6:B23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4AEC-60B8-47AD-9DC9-A069F2D79CC7}">
  <dimension ref="B1:D21"/>
  <sheetViews>
    <sheetView workbookViewId="0">
      <selection activeCell="D17" sqref="D17"/>
    </sheetView>
  </sheetViews>
  <sheetFormatPr defaultColWidth="9.1796875" defaultRowHeight="14.5" x14ac:dyDescent="0.35"/>
  <cols>
    <col min="1" max="1" width="5" style="1" customWidth="1"/>
    <col min="2" max="2" width="21.1796875" style="1" customWidth="1"/>
    <col min="3" max="3" width="29.453125" style="1" customWidth="1"/>
    <col min="4" max="4" width="22.81640625" style="1" customWidth="1"/>
    <col min="5" max="16384" width="9.1796875" style="1"/>
  </cols>
  <sheetData>
    <row r="1" spans="2:4" ht="15" thickBot="1" x14ac:dyDescent="0.4"/>
    <row r="2" spans="2:4" ht="23.5" x14ac:dyDescent="0.55000000000000004">
      <c r="B2" s="172" t="s">
        <v>84</v>
      </c>
      <c r="C2" s="173"/>
      <c r="D2" s="174"/>
    </row>
    <row r="3" spans="2:4" x14ac:dyDescent="0.35">
      <c r="B3" s="103"/>
      <c r="D3" s="2"/>
    </row>
    <row r="4" spans="2:4" ht="18" customHeight="1" x14ac:dyDescent="0.35">
      <c r="B4" s="103"/>
      <c r="D4" s="2"/>
    </row>
    <row r="5" spans="2:4" ht="46" customHeight="1" x14ac:dyDescent="0.35">
      <c r="B5" s="177" t="s">
        <v>87</v>
      </c>
      <c r="C5" s="178"/>
      <c r="D5" s="179"/>
    </row>
    <row r="6" spans="2:4" x14ac:dyDescent="0.35">
      <c r="B6" s="103"/>
      <c r="D6" s="2"/>
    </row>
    <row r="7" spans="2:4" x14ac:dyDescent="0.35">
      <c r="B7" s="104"/>
      <c r="C7" s="105" t="s">
        <v>83</v>
      </c>
      <c r="D7" s="2"/>
    </row>
    <row r="8" spans="2:4" x14ac:dyDescent="0.35">
      <c r="B8" s="104"/>
      <c r="C8" s="24">
        <v>0</v>
      </c>
      <c r="D8" s="2"/>
    </row>
    <row r="9" spans="2:4" x14ac:dyDescent="0.35">
      <c r="B9" s="104"/>
      <c r="C9" s="33"/>
      <c r="D9" s="106"/>
    </row>
    <row r="10" spans="2:4" x14ac:dyDescent="0.35">
      <c r="B10" s="175"/>
      <c r="C10" s="159"/>
      <c r="D10" s="176"/>
    </row>
    <row r="11" spans="2:4" x14ac:dyDescent="0.35">
      <c r="B11" s="107"/>
      <c r="C11" s="108" t="s">
        <v>92</v>
      </c>
      <c r="D11" s="106"/>
    </row>
    <row r="12" spans="2:4" x14ac:dyDescent="0.35">
      <c r="B12" s="103"/>
      <c r="C12" s="109">
        <f>SUM(C8*250000)</f>
        <v>0</v>
      </c>
      <c r="D12" s="2"/>
    </row>
    <row r="13" spans="2:4" x14ac:dyDescent="0.35">
      <c r="B13" s="103"/>
      <c r="D13" s="2"/>
    </row>
    <row r="14" spans="2:4" x14ac:dyDescent="0.35">
      <c r="B14" s="103"/>
      <c r="D14" s="2"/>
    </row>
    <row r="15" spans="2:4" x14ac:dyDescent="0.35">
      <c r="B15" s="103"/>
      <c r="D15" s="2"/>
    </row>
    <row r="16" spans="2:4" x14ac:dyDescent="0.35">
      <c r="B16" s="103"/>
      <c r="D16" s="2"/>
    </row>
    <row r="17" spans="2:4" x14ac:dyDescent="0.35">
      <c r="B17" s="103"/>
      <c r="D17" s="2"/>
    </row>
    <row r="18" spans="2:4" x14ac:dyDescent="0.35">
      <c r="B18" s="103"/>
      <c r="D18" s="2"/>
    </row>
    <row r="19" spans="2:4" x14ac:dyDescent="0.35">
      <c r="B19" s="103"/>
      <c r="D19" s="2"/>
    </row>
    <row r="20" spans="2:4" x14ac:dyDescent="0.35">
      <c r="B20" s="103"/>
      <c r="D20" s="2"/>
    </row>
    <row r="21" spans="2:4" ht="15" thickBot="1" x14ac:dyDescent="0.4">
      <c r="B21" s="110"/>
      <c r="C21" s="34"/>
      <c r="D21" s="8"/>
    </row>
  </sheetData>
  <sheetProtection algorithmName="SHA-512" hashValue="/rUcOfp0AR/knQHCrYxdgSmaxDCPtpeWuMeWCehXDsqdl+2VeO/a5rdMDTRPFvrS786OBEfEwhXsDyA5ohAabQ==" saltValue="lE5PQ+vExa6Hx28K5Q2gAQ==" spinCount="100000" sheet="1" objects="1" scenarios="1" selectLockedCells="1"/>
  <mergeCells count="3">
    <mergeCell ref="B2:D2"/>
    <mergeCell ref="B10:D10"/>
    <mergeCell ref="B5:D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4C44E-679D-4CCB-8A2D-ADB67FF4DE44}">
  <dimension ref="B1:D21"/>
  <sheetViews>
    <sheetView workbookViewId="0">
      <selection activeCell="I14" sqref="I14"/>
    </sheetView>
  </sheetViews>
  <sheetFormatPr defaultColWidth="9.1796875" defaultRowHeight="14.5" x14ac:dyDescent="0.35"/>
  <cols>
    <col min="1" max="1" width="5" style="1" customWidth="1"/>
    <col min="2" max="2" width="21.1796875" style="1" customWidth="1"/>
    <col min="3" max="3" width="29.453125" style="1" customWidth="1"/>
    <col min="4" max="4" width="22.81640625" style="1" customWidth="1"/>
    <col min="5" max="16384" width="9.1796875" style="1"/>
  </cols>
  <sheetData>
    <row r="1" spans="2:4" ht="15" thickBot="1" x14ac:dyDescent="0.4"/>
    <row r="2" spans="2:4" ht="23.5" x14ac:dyDescent="0.55000000000000004">
      <c r="B2" s="172" t="s">
        <v>54</v>
      </c>
      <c r="C2" s="173"/>
      <c r="D2" s="174"/>
    </row>
    <row r="3" spans="2:4" x14ac:dyDescent="0.35">
      <c r="B3" s="103"/>
      <c r="D3" s="2"/>
    </row>
    <row r="4" spans="2:4" x14ac:dyDescent="0.35">
      <c r="B4" s="103"/>
      <c r="D4" s="2"/>
    </row>
    <row r="5" spans="2:4" x14ac:dyDescent="0.35">
      <c r="B5" s="103" t="s">
        <v>55</v>
      </c>
      <c r="D5" s="2"/>
    </row>
    <row r="6" spans="2:4" x14ac:dyDescent="0.35">
      <c r="B6" s="103"/>
      <c r="D6" s="2"/>
    </row>
    <row r="7" spans="2:4" x14ac:dyDescent="0.35">
      <c r="B7" s="104"/>
      <c r="C7" s="105" t="s">
        <v>56</v>
      </c>
      <c r="D7" s="2"/>
    </row>
    <row r="8" spans="2:4" x14ac:dyDescent="0.35">
      <c r="B8" s="104"/>
      <c r="C8" s="24">
        <v>0</v>
      </c>
      <c r="D8" s="2"/>
    </row>
    <row r="9" spans="2:4" x14ac:dyDescent="0.35">
      <c r="B9" s="104"/>
      <c r="C9" s="33"/>
      <c r="D9" s="106"/>
    </row>
    <row r="10" spans="2:4" x14ac:dyDescent="0.35">
      <c r="B10" s="175" t="s">
        <v>57</v>
      </c>
      <c r="C10" s="159"/>
      <c r="D10" s="176"/>
    </row>
    <row r="11" spans="2:4" ht="58" x14ac:dyDescent="0.35">
      <c r="B11" s="107"/>
      <c r="C11" s="111" t="s">
        <v>82</v>
      </c>
      <c r="D11" s="106"/>
    </row>
    <row r="12" spans="2:4" x14ac:dyDescent="0.35">
      <c r="B12" s="103"/>
      <c r="D12" s="2"/>
    </row>
    <row r="13" spans="2:4" x14ac:dyDescent="0.35">
      <c r="B13" s="103"/>
      <c r="D13" s="2"/>
    </row>
    <row r="14" spans="2:4" x14ac:dyDescent="0.35">
      <c r="B14" s="103"/>
      <c r="D14" s="2"/>
    </row>
    <row r="15" spans="2:4" x14ac:dyDescent="0.35">
      <c r="B15" s="103"/>
      <c r="D15" s="2"/>
    </row>
    <row r="16" spans="2:4" x14ac:dyDescent="0.35">
      <c r="B16" s="103"/>
      <c r="D16" s="2"/>
    </row>
    <row r="17" spans="2:4" x14ac:dyDescent="0.35">
      <c r="B17" s="103"/>
      <c r="D17" s="2"/>
    </row>
    <row r="18" spans="2:4" x14ac:dyDescent="0.35">
      <c r="B18" s="103"/>
      <c r="D18" s="2"/>
    </row>
    <row r="19" spans="2:4" x14ac:dyDescent="0.35">
      <c r="B19" s="103"/>
      <c r="D19" s="2"/>
    </row>
    <row r="20" spans="2:4" x14ac:dyDescent="0.35">
      <c r="B20" s="103" t="s">
        <v>58</v>
      </c>
      <c r="D20" s="2"/>
    </row>
    <row r="21" spans="2:4" ht="15" thickBot="1" x14ac:dyDescent="0.4">
      <c r="B21" s="110"/>
      <c r="C21" s="34"/>
      <c r="D21" s="8"/>
    </row>
  </sheetData>
  <sheetProtection algorithmName="SHA-512" hashValue="p/6RzW1kQKUJWTMeh4XljEcG84mEtiDdCvC0qF+viBS/ahDiarMFNdcJcO0TeLUr+udlbcBgfhctgmoSSVS5tA==" saltValue="Qn/0sNB9WfLTt3gILvDJ+Q==" spinCount="100000" sheet="1" selectLockedCells="1"/>
  <mergeCells count="2">
    <mergeCell ref="B2:D2"/>
    <mergeCell ref="B10:D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1C5FC-62B5-4077-9986-CDFC879CDC60}">
  <dimension ref="B1:G14"/>
  <sheetViews>
    <sheetView workbookViewId="0">
      <selection activeCell="E7" sqref="E7"/>
    </sheetView>
  </sheetViews>
  <sheetFormatPr defaultColWidth="9.1796875" defaultRowHeight="14.5" x14ac:dyDescent="0.35"/>
  <cols>
    <col min="1" max="1" width="2.54296875" style="1" customWidth="1"/>
    <col min="2" max="2" width="5.54296875" style="1" customWidth="1"/>
    <col min="3" max="3" width="46.7265625" style="1" customWidth="1"/>
    <col min="4" max="4" width="15.81640625" style="1" customWidth="1"/>
    <col min="5" max="5" width="33.81640625" style="1" customWidth="1"/>
    <col min="6" max="6" width="5.54296875" style="1" customWidth="1"/>
    <col min="7" max="7" width="102.26953125" style="1" customWidth="1"/>
    <col min="8" max="16384" width="9.1796875" style="1"/>
  </cols>
  <sheetData>
    <row r="1" spans="2:7" ht="15" thickBot="1" x14ac:dyDescent="0.4"/>
    <row r="2" spans="2:7" ht="24" thickBot="1" x14ac:dyDescent="0.6">
      <c r="B2" s="180" t="s">
        <v>59</v>
      </c>
      <c r="C2" s="181"/>
      <c r="D2" s="181"/>
      <c r="E2" s="182"/>
    </row>
    <row r="3" spans="2:7" ht="24" thickBot="1" x14ac:dyDescent="0.6">
      <c r="B3" s="112">
        <v>1</v>
      </c>
      <c r="C3" s="113" t="s">
        <v>60</v>
      </c>
      <c r="D3" s="114"/>
      <c r="E3" s="115">
        <f>'Staff Day Rates (A)'!M9</f>
        <v>0</v>
      </c>
      <c r="G3" s="1" t="s">
        <v>75</v>
      </c>
    </row>
    <row r="4" spans="2:7" ht="19" thickBot="1" x14ac:dyDescent="0.5">
      <c r="B4" s="116">
        <v>2</v>
      </c>
      <c r="C4" s="113" t="s">
        <v>61</v>
      </c>
      <c r="D4" s="117"/>
      <c r="E4" s="115">
        <f>'Resource Scenarios (B)'!F104</f>
        <v>0</v>
      </c>
      <c r="G4" s="1" t="s">
        <v>74</v>
      </c>
    </row>
    <row r="5" spans="2:7" ht="19" thickBot="1" x14ac:dyDescent="0.5">
      <c r="B5" s="118">
        <v>3</v>
      </c>
      <c r="C5" s="119" t="s">
        <v>88</v>
      </c>
      <c r="D5" s="120"/>
      <c r="E5" s="121">
        <f>'Fee Percentage (C)'!C12</f>
        <v>0</v>
      </c>
      <c r="G5" s="1" t="s">
        <v>85</v>
      </c>
    </row>
    <row r="6" spans="2:7" ht="15.65" customHeight="1" x14ac:dyDescent="0.45">
      <c r="B6" s="118">
        <v>4</v>
      </c>
      <c r="C6" s="119" t="s">
        <v>89</v>
      </c>
      <c r="D6" s="120"/>
      <c r="E6" s="122"/>
      <c r="G6" s="123"/>
    </row>
    <row r="7" spans="2:7" ht="18.5" x14ac:dyDescent="0.45">
      <c r="B7" s="124"/>
      <c r="D7" s="125" t="s">
        <v>62</v>
      </c>
      <c r="E7" s="126">
        <f>'Early Payment Discount (D)'!C8</f>
        <v>0</v>
      </c>
      <c r="G7" s="1" t="s">
        <v>91</v>
      </c>
    </row>
    <row r="8" spans="2:7" ht="16" thickBot="1" x14ac:dyDescent="0.4">
      <c r="B8" s="127"/>
      <c r="C8" s="128"/>
      <c r="D8" s="129"/>
      <c r="E8" s="130"/>
    </row>
    <row r="9" spans="2:7" ht="15.5" x14ac:dyDescent="0.35">
      <c r="B9" s="118"/>
      <c r="C9" s="131"/>
      <c r="D9" s="120"/>
      <c r="E9" s="132"/>
    </row>
    <row r="10" spans="2:7" ht="28.5" x14ac:dyDescent="0.65">
      <c r="B10" s="124">
        <v>4</v>
      </c>
      <c r="C10" s="13" t="s">
        <v>90</v>
      </c>
      <c r="E10" s="133">
        <f>SUM(E3:E5)*(1 - E7)</f>
        <v>0</v>
      </c>
      <c r="G10" s="1" t="s">
        <v>63</v>
      </c>
    </row>
    <row r="11" spans="2:7" ht="15.5" x14ac:dyDescent="0.35">
      <c r="B11" s="124"/>
      <c r="E11" s="2"/>
    </row>
    <row r="12" spans="2:7" ht="15" thickBot="1" x14ac:dyDescent="0.4">
      <c r="B12" s="110"/>
      <c r="C12" s="34"/>
      <c r="D12" s="34"/>
      <c r="E12" s="8"/>
    </row>
    <row r="13" spans="2:7" x14ac:dyDescent="0.35">
      <c r="E13" s="54"/>
    </row>
    <row r="14" spans="2:7" x14ac:dyDescent="0.35">
      <c r="D14" s="134"/>
      <c r="E14" s="135"/>
    </row>
  </sheetData>
  <sheetProtection algorithmName="SHA-512" hashValue="X1BOV7qfG3eknj0gy7T4+1Wwu7UDRjouOvVZvhsRNcE7bC3RBjGiV+79YyXeTiOO/p8ITTmMib+sc6zYIooMzQ==" saltValue="gjuV/KYwyidBm7bbf3i6CQ==" spinCount="100000" sheet="1" objects="1" scenarios="1" selectLockedCells="1"/>
  <mergeCells count="1">
    <mergeCell ref="B2:E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C8C7E-1181-4625-8223-2BBEC47B3DCE}">
  <dimension ref="A1:D20"/>
  <sheetViews>
    <sheetView topLeftCell="A5" workbookViewId="0">
      <selection activeCell="D20" sqref="D20"/>
    </sheetView>
  </sheetViews>
  <sheetFormatPr defaultColWidth="28" defaultRowHeight="32.25" customHeight="1" x14ac:dyDescent="0.35"/>
  <cols>
    <col min="4" max="4" width="65.54296875" customWidth="1"/>
  </cols>
  <sheetData>
    <row r="1" spans="1:4" ht="32.25" customHeight="1" thickBot="1" x14ac:dyDescent="0.4">
      <c r="A1" s="20" t="s">
        <v>14</v>
      </c>
      <c r="B1" s="19" t="s">
        <v>15</v>
      </c>
      <c r="D1" s="13" t="s">
        <v>36</v>
      </c>
    </row>
    <row r="2" spans="1:4" ht="32.25" customHeight="1" thickBot="1" x14ac:dyDescent="0.4">
      <c r="A2" s="16">
        <v>1</v>
      </c>
      <c r="B2" s="17" t="s">
        <v>71</v>
      </c>
      <c r="D2" s="9" t="s">
        <v>37</v>
      </c>
    </row>
    <row r="3" spans="1:4" ht="32.25" customHeight="1" thickBot="1" x14ac:dyDescent="0.4">
      <c r="A3" s="18">
        <v>2</v>
      </c>
      <c r="B3" s="17" t="s">
        <v>70</v>
      </c>
      <c r="D3" s="10" t="s">
        <v>38</v>
      </c>
    </row>
    <row r="4" spans="1:4" ht="32.25" customHeight="1" thickBot="1" x14ac:dyDescent="0.4">
      <c r="A4" s="18">
        <v>3</v>
      </c>
      <c r="B4" s="17" t="s">
        <v>25</v>
      </c>
      <c r="D4" s="14" t="s">
        <v>39</v>
      </c>
    </row>
    <row r="5" spans="1:4" ht="32.25" customHeight="1" x14ac:dyDescent="0.35">
      <c r="A5" s="25">
        <v>4</v>
      </c>
      <c r="B5" s="26" t="s">
        <v>72</v>
      </c>
      <c r="D5" s="10" t="s">
        <v>40</v>
      </c>
    </row>
    <row r="6" spans="1:4" ht="32.25" customHeight="1" thickBot="1" x14ac:dyDescent="0.4">
      <c r="A6" s="18">
        <v>5</v>
      </c>
      <c r="B6" s="17" t="s">
        <v>69</v>
      </c>
      <c r="D6" s="10" t="s">
        <v>41</v>
      </c>
    </row>
    <row r="7" spans="1:4" ht="32.25" customHeight="1" x14ac:dyDescent="0.35">
      <c r="D7" s="10" t="s">
        <v>42</v>
      </c>
    </row>
    <row r="8" spans="1:4" ht="32.25" customHeight="1" x14ac:dyDescent="0.35">
      <c r="D8" s="10" t="s">
        <v>43</v>
      </c>
    </row>
    <row r="9" spans="1:4" ht="32.25" customHeight="1" x14ac:dyDescent="0.35">
      <c r="D9" s="10" t="s">
        <v>44</v>
      </c>
    </row>
    <row r="10" spans="1:4" ht="32.25" customHeight="1" x14ac:dyDescent="0.35">
      <c r="D10" s="11" t="s">
        <v>45</v>
      </c>
    </row>
    <row r="11" spans="1:4" ht="32.25" customHeight="1" x14ac:dyDescent="0.35">
      <c r="D11" s="12" t="s">
        <v>46</v>
      </c>
    </row>
    <row r="12" spans="1:4" ht="32.25" customHeight="1" x14ac:dyDescent="0.35">
      <c r="D12" s="10" t="s">
        <v>47</v>
      </c>
    </row>
    <row r="13" spans="1:4" ht="32.25" customHeight="1" x14ac:dyDescent="0.35">
      <c r="D13" s="10" t="s">
        <v>48</v>
      </c>
    </row>
    <row r="14" spans="1:4" ht="32.25" customHeight="1" x14ac:dyDescent="0.35">
      <c r="D14" s="10" t="s">
        <v>49</v>
      </c>
    </row>
    <row r="15" spans="1:4" ht="32.25" customHeight="1" x14ac:dyDescent="0.35">
      <c r="D15" s="10" t="s">
        <v>50</v>
      </c>
    </row>
    <row r="16" spans="1:4" ht="32.25" customHeight="1" x14ac:dyDescent="0.35">
      <c r="D16" s="10" t="s">
        <v>51</v>
      </c>
    </row>
    <row r="17" spans="4:4" ht="32.25" customHeight="1" x14ac:dyDescent="0.35">
      <c r="D17" s="10" t="s">
        <v>52</v>
      </c>
    </row>
    <row r="18" spans="4:4" ht="32.25" customHeight="1" x14ac:dyDescent="0.35">
      <c r="D18" s="10" t="s">
        <v>53</v>
      </c>
    </row>
    <row r="19" spans="4:4" ht="32.25" customHeight="1" x14ac:dyDescent="0.35">
      <c r="D19" s="10" t="s">
        <v>73</v>
      </c>
    </row>
    <row r="20" spans="4:4" ht="32.25" customHeight="1" x14ac:dyDescent="0.35">
      <c r="D20" s="27" t="s">
        <v>76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7bc5a6f9-1dd0-45f4-8634-56a1ca78fbe2" xsi:nil="true"/>
    <RTM xmlns="2b6b69e3-2fdb-487b-bfde-70d913cd2e67" xsi:nil="true"/>
    <lcf76f155ced4ddcb4097134ff3c332f xmlns="2b6b69e3-2fdb-487b-bfde-70d913cd2e6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299C860B2F2E24389566AD57B1C48D8" ma:contentTypeVersion="26" ma:contentTypeDescription="Create a new document." ma:contentTypeScope="" ma:versionID="cac54b9e3190a0f1c4e00ce2c63d9c5b">
  <xsd:schema xmlns:xsd="http://www.w3.org/2001/XMLSchema" xmlns:xs="http://www.w3.org/2001/XMLSchema" xmlns:p="http://schemas.microsoft.com/office/2006/metadata/properties" xmlns:ns1="http://schemas.microsoft.com/sharepoint/v3" xmlns:ns2="2b6b69e3-2fdb-487b-bfde-70d913cd2e67" xmlns:ns3="7bc5a6f9-1dd0-45f4-8634-56a1ca78fbe2" targetNamespace="http://schemas.microsoft.com/office/2006/metadata/properties" ma:root="true" ma:fieldsID="e9c9c0a0728b3f2463744bdc56c0091b" ns1:_="" ns2:_="" ns3:_="">
    <xsd:import namespace="http://schemas.microsoft.com/sharepoint/v3"/>
    <xsd:import namespace="2b6b69e3-2fdb-487b-bfde-70d913cd2e67"/>
    <xsd:import namespace="7bc5a6f9-1dd0-45f4-8634-56a1ca78fbe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1:_ip_UnifiedCompliancePolicyProperties" minOccurs="0"/>
                <xsd:element ref="ns1:_ip_UnifiedCompliancePolicyUIAction" minOccurs="0"/>
                <xsd:element ref="ns3:SharedWithUsers" minOccurs="0"/>
                <xsd:element ref="ns3:SharedWithDetails" minOccurs="0"/>
                <xsd:element ref="ns2:MediaServiceDateTaken" minOccurs="0"/>
                <xsd:element ref="ns2:MediaLengthInSeconds" minOccurs="0"/>
                <xsd:element ref="ns2:RTM" minOccurs="0"/>
                <xsd:element ref="ns3:TaxCatchAll" minOccurs="0"/>
                <xsd:element ref="ns2:lcf76f155ced4ddcb4097134ff3c332f"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6" nillable="true" ma:displayName="Unified Compliance Policy Properties" ma:hidden="true" ma:internalName="_ip_UnifiedCompliancePolicyProperties">
      <xsd:simpleType>
        <xsd:restriction base="dms:Note"/>
      </xsd:simpleType>
    </xsd:element>
    <xsd:element name="_ip_UnifiedCompliancePolicyUIAction" ma:index="17"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6b69e3-2fdb-487b-bfde-70d913cd2e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0" nillable="true" ma:displayName="MediaServiceDateTaken" ma:hidden="true" ma:internalName="MediaServiceDateTake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RTM" ma:index="22" nillable="true" ma:displayName="RTM" ma:format="Dropdown" ma:internalName="RTM">
      <xsd:simpleType>
        <xsd:union memberTypes="dms:Text">
          <xsd:simpleType>
            <xsd:restriction base="dms:Choice">
              <xsd:enumeration value="STA"/>
              <xsd:enumeration value="DA"/>
              <xsd:enumeration value="Framework"/>
              <xsd:enumeration value="OM - UT"/>
              <xsd:enumeration value="OM - FTS"/>
            </xsd:restriction>
          </xsd:simpleType>
        </xsd:unio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d44bd07b-bf97-4538-8233-064a809f66aa"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description="" ma:indexed="true" ma:internalName="MediaServiceLocation" ma:readOnly="true">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bc5a6f9-1dd0-45f4-8634-56a1ca78fbe2"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d0abba0-bcf8-4d0a-80a5-1279788e50ac}" ma:internalName="TaxCatchAll" ma:showField="CatchAllData" ma:web="7bc5a6f9-1dd0-45f4-8634-56a1ca78fb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683211-1AF9-4CC5-AA6A-E6F990E28B41}">
  <ds:schemaRefs>
    <ds:schemaRef ds:uri="http://purl.org/dc/dcmitype/"/>
    <ds:schemaRef ds:uri="http://schemas.microsoft.com/office/2006/documentManagement/types"/>
    <ds:schemaRef ds:uri="2b6b69e3-2fdb-487b-bfde-70d913cd2e67"/>
    <ds:schemaRef ds:uri="http://schemas.microsoft.com/sharepoint/v3"/>
    <ds:schemaRef ds:uri="http://purl.org/dc/terms/"/>
    <ds:schemaRef ds:uri="http://schemas.openxmlformats.org/package/2006/metadata/core-properties"/>
    <ds:schemaRef ds:uri="http://www.w3.org/XML/1998/namespace"/>
    <ds:schemaRef ds:uri="http://schemas.microsoft.com/office/infopath/2007/PartnerControls"/>
    <ds:schemaRef ds:uri="7bc5a6f9-1dd0-45f4-8634-56a1ca78fbe2"/>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68AADF6A-A150-4C8F-9756-018ACF2EDD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b6b69e3-2fdb-487b-bfde-70d913cd2e67"/>
    <ds:schemaRef ds:uri="7bc5a6f9-1dd0-45f4-8634-56a1ca78fb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94F189-2BE4-48F5-A444-6E5A6CBD8FC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Title Page</vt:lpstr>
      <vt:lpstr>Instructions</vt:lpstr>
      <vt:lpstr>Descriptions</vt:lpstr>
      <vt:lpstr>Staff Day Rates (A)</vt:lpstr>
      <vt:lpstr>Resource Scenarios (B)</vt:lpstr>
      <vt:lpstr>Fee Percentage (C)</vt:lpstr>
      <vt:lpstr>Early Payment Discount (D)</vt:lpstr>
      <vt:lpstr>Assessed Evaluation Price</vt:lpstr>
      <vt:lpstr>Lists EWR Use Only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 Mills</dc:creator>
  <cp:keywords/>
  <dc:description/>
  <cp:lastModifiedBy>Alex Mills</cp:lastModifiedBy>
  <cp:revision/>
  <dcterms:created xsi:type="dcterms:W3CDTF">2025-02-25T13:07:29Z</dcterms:created>
  <dcterms:modified xsi:type="dcterms:W3CDTF">2025-07-31T12:15:02Z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0x0101006299C860B2F2E24389566AD57B1C48D8</vt:lpwstr>
  </property>
  <property fmtid="{D5CDD505-2E9C-101B-9397-08002B2CF9AE}" pid="3" name="MediaServiceImageTags">
    <vt:lpwstr/>
  </property>
</Properties>
</file>